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d.docs.live.net/673a149f9dfdb6ad/文档/"/>
    </mc:Choice>
  </mc:AlternateContent>
  <xr:revisionPtr revIDLastSave="12949" documentId="8_{63821DB8-EF70-43BF-8AD2-92617694A826}" xr6:coauthVersionLast="47" xr6:coauthVersionMax="47" xr10:uidLastSave="{2C0615EF-B35E-47D5-8568-64C27B1DBB0A}"/>
  <bookViews>
    <workbookView xWindow="-110" yWindow="-110" windowWidth="38620" windowHeight="21100" xr2:uid="{4A1A8BDC-91BA-4660-803A-8F59F13A718E}"/>
  </bookViews>
  <sheets>
    <sheet name="Engine Database" sheetId="1" r:id="rId1"/>
    <sheet name="Communication" sheetId="4" r:id="rId2"/>
    <sheet name="work area" sheetId="3" r:id="rId3"/>
    <sheet name="Fuel Chart" sheetId="2" r:id="rId4"/>
    <sheet name="Tank Chart" sheetId="5" r:id="rId5"/>
    <sheet name="Launch Cost" sheetId="6" r:id="rId6"/>
    <sheet name="KSP Vehicle Cost" sheetId="7" r:id="rId7"/>
    <sheet name="Tube" sheetId="8" r:id="rId8"/>
    <sheet name="TQ series" sheetId="9" r:id="rId9"/>
  </sheets>
  <definedNames>
    <definedName name="_xlnm._FilterDatabase" localSheetId="1" hidden="1">Communication!$A$1:$Z$49</definedName>
    <definedName name="_xlnm._FilterDatabase" localSheetId="0" hidden="1">'Engine Database'!$A$1:$X$473</definedName>
    <definedName name="_xlnm._FilterDatabase" localSheetId="4" hidden="1">'Tank Chart'!$A$1:$K$1</definedName>
    <definedName name="_xlnm._FilterDatabase" localSheetId="2" hidden="1">'work area'!$A$1:$W$1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79" i="1" l="1"/>
  <c r="K478" i="1"/>
  <c r="K477" i="1"/>
  <c r="K476" i="1"/>
  <c r="K475" i="1"/>
  <c r="K474" i="1"/>
  <c r="K243" i="1"/>
  <c r="J479" i="1"/>
  <c r="J478" i="1"/>
  <c r="J477" i="1"/>
  <c r="J476" i="1"/>
  <c r="J475" i="1"/>
  <c r="J474" i="1"/>
  <c r="J243" i="1"/>
  <c r="K473" i="1"/>
  <c r="J473" i="1"/>
  <c r="J472" i="1"/>
  <c r="K472" i="1"/>
  <c r="J241" i="1"/>
  <c r="K241" i="1"/>
  <c r="J242" i="1"/>
  <c r="K242" i="1"/>
  <c r="K238" i="1"/>
  <c r="J238" i="1"/>
  <c r="J247" i="1"/>
  <c r="K247" i="1"/>
  <c r="K288" i="1"/>
  <c r="J288" i="1"/>
  <c r="K289" i="1"/>
  <c r="J289" i="1"/>
  <c r="J304" i="1"/>
  <c r="K304" i="1"/>
  <c r="K148" i="1"/>
  <c r="J148" i="1"/>
  <c r="J178" i="1"/>
  <c r="K178" i="1"/>
  <c r="J246" i="1"/>
  <c r="K246" i="1"/>
  <c r="K286" i="1"/>
  <c r="J286" i="1"/>
  <c r="K154" i="1"/>
  <c r="J154" i="1"/>
  <c r="K244" i="1"/>
  <c r="J244" i="1"/>
  <c r="K394" i="1"/>
  <c r="J394" i="1"/>
  <c r="J234" i="1"/>
  <c r="K234" i="1"/>
  <c r="K463" i="1"/>
  <c r="J463" i="1"/>
  <c r="K47" i="1"/>
  <c r="J47" i="1"/>
  <c r="K314" i="1"/>
  <c r="J314" i="1"/>
  <c r="K70" i="1"/>
  <c r="J70" i="1"/>
  <c r="K2" i="9"/>
  <c r="K3" i="9"/>
  <c r="K4" i="9"/>
  <c r="K6" i="9"/>
  <c r="K7" i="9"/>
  <c r="K8" i="9"/>
  <c r="K9" i="9"/>
  <c r="K10" i="9"/>
  <c r="K11" i="9"/>
  <c r="K12" i="9"/>
  <c r="K5" i="9"/>
  <c r="J2" i="9"/>
  <c r="J3" i="9"/>
  <c r="J4" i="9"/>
  <c r="J6" i="9"/>
  <c r="J7" i="9"/>
  <c r="J8" i="9"/>
  <c r="J9" i="9"/>
  <c r="J10" i="9"/>
  <c r="J11" i="9"/>
  <c r="J12" i="9"/>
  <c r="J5" i="9"/>
  <c r="J37" i="1"/>
  <c r="K37" i="1"/>
  <c r="J5" i="3"/>
  <c r="I5" i="3"/>
  <c r="J4" i="3"/>
  <c r="I4" i="3"/>
  <c r="J3" i="3"/>
  <c r="I3" i="3"/>
  <c r="J2" i="3"/>
  <c r="I2" i="3"/>
  <c r="K85" i="1"/>
  <c r="J85" i="1"/>
  <c r="J14" i="1"/>
  <c r="K14" i="1"/>
  <c r="J71" i="1"/>
  <c r="K71" i="1"/>
  <c r="J112" i="1"/>
  <c r="K112" i="1"/>
  <c r="J114" i="1"/>
  <c r="K114" i="1"/>
  <c r="K113" i="1"/>
  <c r="J113" i="1"/>
  <c r="J108" i="1"/>
  <c r="K108" i="1"/>
  <c r="J381" i="1"/>
  <c r="K381" i="1"/>
  <c r="K110" i="1"/>
  <c r="J110" i="1"/>
  <c r="K81" i="1"/>
  <c r="J81" i="1"/>
  <c r="K83" i="1"/>
  <c r="J83" i="1"/>
  <c r="J78" i="1"/>
  <c r="K78" i="1"/>
  <c r="K93" i="1"/>
  <c r="J93" i="1"/>
  <c r="K86" i="1"/>
  <c r="J86" i="1"/>
  <c r="K50" i="1"/>
  <c r="J50" i="1"/>
  <c r="J60" i="1"/>
  <c r="K60" i="1"/>
  <c r="K176" i="1"/>
  <c r="J176" i="1"/>
  <c r="K270" i="1"/>
  <c r="J270" i="1"/>
  <c r="J258" i="1"/>
  <c r="K258" i="1"/>
  <c r="J88" i="1"/>
  <c r="K88" i="1"/>
  <c r="J94" i="1"/>
  <c r="K94" i="1"/>
  <c r="J181" i="1"/>
  <c r="K181" i="1"/>
  <c r="J233" i="1"/>
  <c r="K233" i="1"/>
  <c r="J440" i="1"/>
  <c r="K440" i="1"/>
  <c r="J290" i="1"/>
  <c r="K290" i="1"/>
  <c r="J413" i="1"/>
  <c r="K413" i="1"/>
  <c r="J175" i="1"/>
  <c r="K175" i="1"/>
  <c r="J52" i="1"/>
  <c r="K52" i="1"/>
  <c r="J411" i="1"/>
  <c r="K411" i="1"/>
  <c r="J327" i="1"/>
  <c r="K327" i="1"/>
  <c r="J173" i="1"/>
  <c r="K173" i="1"/>
  <c r="J185" i="1"/>
  <c r="K185" i="1"/>
  <c r="J447" i="1"/>
  <c r="K447" i="1"/>
  <c r="J275" i="1"/>
  <c r="K275" i="1"/>
  <c r="J344" i="1"/>
  <c r="K344" i="1"/>
  <c r="J450" i="1"/>
  <c r="K450" i="1"/>
  <c r="J449" i="1"/>
  <c r="K449" i="1"/>
  <c r="J448" i="1"/>
  <c r="K448" i="1"/>
  <c r="J280" i="1"/>
  <c r="K280" i="1"/>
  <c r="J342" i="1"/>
  <c r="K342" i="1"/>
  <c r="K459" i="1"/>
  <c r="J459" i="1"/>
  <c r="J5" i="8"/>
  <c r="K5" i="8"/>
  <c r="J6" i="8"/>
  <c r="K6" i="8"/>
  <c r="J7" i="8"/>
  <c r="K7" i="8"/>
  <c r="J8" i="8"/>
  <c r="K8" i="8"/>
  <c r="E4" i="8"/>
  <c r="F4" i="8"/>
  <c r="E5" i="8"/>
  <c r="F5" i="8"/>
  <c r="E6" i="8"/>
  <c r="F6" i="8"/>
  <c r="E7" i="8"/>
  <c r="F7" i="8"/>
  <c r="E8" i="8"/>
  <c r="F8" i="8"/>
  <c r="K4" i="8"/>
  <c r="J4" i="8"/>
  <c r="J10" i="8"/>
  <c r="K10" i="8"/>
  <c r="J11" i="8"/>
  <c r="K11" i="8"/>
  <c r="J12" i="8"/>
  <c r="K12" i="8"/>
  <c r="J9" i="8"/>
  <c r="K9" i="8"/>
  <c r="K20" i="8"/>
  <c r="K21" i="8"/>
  <c r="K22" i="8"/>
  <c r="K19" i="8"/>
  <c r="J20" i="8"/>
  <c r="J21" i="8"/>
  <c r="J22" i="8"/>
  <c r="J19" i="8"/>
  <c r="K18" i="8"/>
  <c r="J18" i="8"/>
  <c r="K47" i="8"/>
  <c r="K46" i="8"/>
  <c r="K45" i="8"/>
  <c r="K44" i="8"/>
  <c r="J47" i="8"/>
  <c r="J46" i="8"/>
  <c r="J45" i="8"/>
  <c r="J44" i="8"/>
  <c r="K43" i="8"/>
  <c r="F43" i="8"/>
  <c r="E43" i="8"/>
  <c r="J43" i="8"/>
  <c r="J30" i="8"/>
  <c r="J31" i="8"/>
  <c r="J32" i="8"/>
  <c r="K32" i="8"/>
  <c r="K31" i="8"/>
  <c r="K30" i="8"/>
  <c r="K29" i="8"/>
  <c r="J29" i="8"/>
  <c r="K28" i="8"/>
  <c r="J28" i="8"/>
  <c r="F3" i="8"/>
  <c r="J14" i="8"/>
  <c r="K14" i="8"/>
  <c r="J15" i="8"/>
  <c r="K15" i="8"/>
  <c r="J16" i="8"/>
  <c r="K16" i="8"/>
  <c r="J17" i="8"/>
  <c r="K17" i="8"/>
  <c r="J23" i="8"/>
  <c r="K23" i="8"/>
  <c r="J24" i="8"/>
  <c r="K24" i="8"/>
  <c r="J25" i="8"/>
  <c r="K25" i="8"/>
  <c r="J26" i="8"/>
  <c r="K26" i="8"/>
  <c r="J27" i="8"/>
  <c r="K27" i="8"/>
  <c r="J33" i="8"/>
  <c r="K33" i="8"/>
  <c r="J34" i="8"/>
  <c r="K34" i="8"/>
  <c r="J35" i="8"/>
  <c r="K35" i="8"/>
  <c r="J36" i="8"/>
  <c r="K36" i="8"/>
  <c r="J37" i="8"/>
  <c r="K37" i="8"/>
  <c r="J38" i="8"/>
  <c r="K38" i="8"/>
  <c r="J39" i="8"/>
  <c r="K39" i="8"/>
  <c r="J40" i="8"/>
  <c r="K40" i="8"/>
  <c r="J41" i="8"/>
  <c r="K41" i="8"/>
  <c r="J42" i="8"/>
  <c r="K42" i="8"/>
  <c r="K13" i="8"/>
  <c r="J13" i="8"/>
  <c r="E3" i="8"/>
  <c r="E2" i="8"/>
  <c r="F14" i="8"/>
  <c r="F15" i="8"/>
  <c r="F16" i="8"/>
  <c r="F17" i="8"/>
  <c r="F23" i="8"/>
  <c r="F24" i="8"/>
  <c r="F25" i="8"/>
  <c r="F26" i="8"/>
  <c r="F27" i="8"/>
  <c r="F33" i="8"/>
  <c r="F34" i="8"/>
  <c r="F35" i="8"/>
  <c r="F36" i="8"/>
  <c r="F37" i="8"/>
  <c r="F38" i="8"/>
  <c r="F39" i="8"/>
  <c r="F40" i="8"/>
  <c r="F41" i="8"/>
  <c r="F42" i="8"/>
  <c r="F13" i="8"/>
  <c r="E13" i="8"/>
  <c r="E42" i="8"/>
  <c r="E41" i="8"/>
  <c r="E40" i="8"/>
  <c r="E39" i="8"/>
  <c r="E37" i="8"/>
  <c r="E36" i="8"/>
  <c r="E35" i="8"/>
  <c r="E34" i="8"/>
  <c r="E38" i="8"/>
  <c r="E33" i="8"/>
  <c r="E27" i="8"/>
  <c r="E26" i="8"/>
  <c r="E25" i="8"/>
  <c r="E24" i="8"/>
  <c r="E14" i="8"/>
  <c r="E15" i="8"/>
  <c r="E16" i="8"/>
  <c r="E17" i="8"/>
  <c r="E23" i="8"/>
  <c r="J251" i="1"/>
  <c r="K251" i="1"/>
  <c r="J305" i="1"/>
  <c r="K305" i="1"/>
  <c r="J360" i="1"/>
  <c r="K360" i="1"/>
  <c r="K359" i="1"/>
  <c r="J359" i="1"/>
  <c r="J254" i="1"/>
  <c r="K254" i="1"/>
  <c r="I4" i="2"/>
  <c r="I3" i="2"/>
  <c r="K395" i="1"/>
  <c r="J395" i="1"/>
  <c r="K227" i="1"/>
  <c r="J227" i="1"/>
  <c r="K433" i="1"/>
  <c r="J433" i="1"/>
  <c r="J396" i="1"/>
  <c r="K396" i="1"/>
  <c r="K442" i="1"/>
  <c r="J442" i="1"/>
  <c r="K465" i="1"/>
  <c r="J465" i="1"/>
  <c r="K469" i="1"/>
  <c r="J469" i="1"/>
  <c r="K236" i="1"/>
  <c r="J236" i="1"/>
  <c r="J446" i="1"/>
  <c r="K446" i="1"/>
  <c r="J445" i="1"/>
  <c r="K445" i="1"/>
  <c r="J444" i="1"/>
  <c r="K444" i="1"/>
  <c r="J443" i="1"/>
  <c r="K443" i="1"/>
  <c r="J437" i="1"/>
  <c r="K437" i="1"/>
  <c r="J436" i="1"/>
  <c r="K436" i="1"/>
  <c r="J245" i="1"/>
  <c r="K245" i="1"/>
  <c r="K432" i="1"/>
  <c r="J432" i="1"/>
  <c r="J431" i="1"/>
  <c r="K431" i="1"/>
  <c r="J434" i="1"/>
  <c r="K434" i="1"/>
  <c r="J430" i="1"/>
  <c r="K430" i="1"/>
  <c r="K49" i="1"/>
  <c r="K82" i="1"/>
  <c r="K428" i="1"/>
  <c r="J428" i="1"/>
  <c r="J427" i="1"/>
  <c r="K427" i="1"/>
  <c r="E27" i="5"/>
  <c r="H27" i="5"/>
  <c r="E26" i="5"/>
  <c r="H26" i="5"/>
  <c r="E25" i="5"/>
  <c r="H25" i="5"/>
  <c r="E24" i="5"/>
  <c r="H24" i="5"/>
  <c r="H23" i="5"/>
  <c r="E23" i="5"/>
  <c r="H22" i="5"/>
  <c r="H3" i="5"/>
  <c r="H4" i="5"/>
  <c r="H5" i="5"/>
  <c r="H6" i="5"/>
  <c r="H7" i="5"/>
  <c r="H8" i="5"/>
  <c r="H9" i="5"/>
  <c r="H10" i="5"/>
  <c r="H11" i="5"/>
  <c r="H12" i="5"/>
  <c r="H13" i="5"/>
  <c r="H14" i="5"/>
  <c r="H15" i="5"/>
  <c r="H16" i="5"/>
  <c r="H17" i="5"/>
  <c r="H18" i="5"/>
  <c r="H19" i="5"/>
  <c r="H20" i="5"/>
  <c r="H21" i="5"/>
  <c r="H2" i="5"/>
  <c r="G4" i="2"/>
  <c r="F4" i="2"/>
  <c r="G3" i="2"/>
  <c r="F3" i="2"/>
  <c r="E4" i="2"/>
  <c r="E3" i="2"/>
  <c r="H3" i="2"/>
  <c r="G4" i="5"/>
  <c r="G20" i="5"/>
  <c r="G21" i="5"/>
  <c r="G22" i="5"/>
  <c r="G23" i="5"/>
  <c r="G24" i="5"/>
  <c r="G25" i="5"/>
  <c r="G26" i="5"/>
  <c r="G27" i="5"/>
  <c r="G28" i="5"/>
  <c r="E4" i="5"/>
  <c r="E5" i="5"/>
  <c r="G5" i="5" s="1"/>
  <c r="E6" i="5"/>
  <c r="G6" i="5" s="1"/>
  <c r="E7" i="5"/>
  <c r="G7" i="5" s="1"/>
  <c r="E8" i="5"/>
  <c r="G8" i="5" s="1"/>
  <c r="E9" i="5"/>
  <c r="G9" i="5" s="1"/>
  <c r="E10" i="5"/>
  <c r="G10" i="5" s="1"/>
  <c r="E11" i="5"/>
  <c r="G11" i="5" s="1"/>
  <c r="E12" i="5"/>
  <c r="G12" i="5" s="1"/>
  <c r="E13" i="5"/>
  <c r="G13" i="5" s="1"/>
  <c r="E14" i="5"/>
  <c r="G14" i="5" s="1"/>
  <c r="E15" i="5"/>
  <c r="G15" i="5" s="1"/>
  <c r="E16" i="5"/>
  <c r="G16" i="5" s="1"/>
  <c r="E17" i="5"/>
  <c r="G17" i="5" s="1"/>
  <c r="E18" i="5"/>
  <c r="G18" i="5" s="1"/>
  <c r="E19" i="5"/>
  <c r="G19" i="5" s="1"/>
  <c r="E20" i="5"/>
  <c r="E21" i="5"/>
  <c r="E22" i="5"/>
  <c r="E3" i="5"/>
  <c r="G3" i="5" s="1"/>
  <c r="E2" i="5"/>
  <c r="G2" i="5" s="1"/>
  <c r="K426" i="1"/>
  <c r="J426" i="1"/>
  <c r="K425" i="1"/>
  <c r="J425" i="1"/>
  <c r="J384" i="1"/>
  <c r="K384" i="1"/>
  <c r="J311" i="1"/>
  <c r="K311" i="1"/>
  <c r="J316" i="1"/>
  <c r="K316" i="1"/>
  <c r="K372" i="1"/>
  <c r="J372" i="1"/>
  <c r="K350" i="1"/>
  <c r="J350" i="1"/>
  <c r="K352" i="1"/>
  <c r="J352" i="1"/>
  <c r="K324" i="1"/>
  <c r="J324" i="1"/>
  <c r="K268" i="1"/>
  <c r="J268" i="1"/>
  <c r="K317" i="1"/>
  <c r="J317" i="1"/>
  <c r="K312" i="1"/>
  <c r="J312" i="1"/>
  <c r="K341" i="1"/>
  <c r="J341" i="1"/>
  <c r="K330" i="1"/>
  <c r="J330" i="1"/>
  <c r="K339" i="1"/>
  <c r="J339" i="1"/>
  <c r="K337" i="1"/>
  <c r="J337" i="1"/>
  <c r="J2" i="1"/>
  <c r="K2" i="1"/>
  <c r="J3" i="1"/>
  <c r="K3" i="1"/>
  <c r="J4" i="1"/>
  <c r="K4" i="1"/>
  <c r="J5" i="1"/>
  <c r="K5" i="1"/>
  <c r="J136" i="1"/>
  <c r="K136" i="1"/>
  <c r="J137" i="1"/>
  <c r="K137" i="1"/>
  <c r="J135" i="1"/>
  <c r="K135" i="1"/>
  <c r="J73" i="1"/>
  <c r="K73" i="1"/>
  <c r="J67" i="1"/>
  <c r="K67" i="1"/>
  <c r="J79" i="1"/>
  <c r="K79" i="1"/>
  <c r="J80" i="1"/>
  <c r="K80" i="1"/>
  <c r="J351" i="1"/>
  <c r="K351" i="1"/>
  <c r="J374" i="1"/>
  <c r="K374" i="1"/>
  <c r="J389" i="1"/>
  <c r="K389" i="1"/>
  <c r="J388" i="1"/>
  <c r="K388" i="1"/>
  <c r="J390" i="1"/>
  <c r="K390" i="1"/>
  <c r="J391" i="1"/>
  <c r="K391" i="1"/>
  <c r="J197" i="1"/>
  <c r="K197" i="1"/>
  <c r="J184" i="1"/>
  <c r="K184" i="1"/>
  <c r="J298" i="1"/>
  <c r="K298" i="1"/>
  <c r="J182" i="1"/>
  <c r="K182" i="1"/>
  <c r="J131" i="1"/>
  <c r="K131" i="1"/>
  <c r="J43" i="1"/>
  <c r="K43" i="1"/>
  <c r="J282" i="1"/>
  <c r="K282" i="1"/>
  <c r="J281" i="1"/>
  <c r="K281" i="1"/>
  <c r="J11" i="1"/>
  <c r="K11" i="1"/>
  <c r="J213" i="1"/>
  <c r="K213" i="1"/>
  <c r="J212" i="1"/>
  <c r="K212" i="1"/>
  <c r="J211" i="1"/>
  <c r="K211" i="1"/>
  <c r="J210" i="1"/>
  <c r="K210" i="1"/>
  <c r="J209" i="1"/>
  <c r="J208" i="1"/>
  <c r="J207" i="1"/>
  <c r="K209" i="1"/>
  <c r="K208" i="1"/>
  <c r="K207" i="1"/>
  <c r="Q51" i="4"/>
  <c r="P51" i="4" s="1"/>
  <c r="K51" i="4"/>
  <c r="J51" i="4"/>
  <c r="I51" i="4"/>
  <c r="O51" i="4"/>
  <c r="N51" i="4" s="1"/>
  <c r="P50" i="4"/>
  <c r="Q50" i="4"/>
  <c r="K50" i="4"/>
  <c r="J50" i="4"/>
  <c r="I50" i="4"/>
  <c r="N50" i="4"/>
  <c r="O50" i="4"/>
  <c r="J452" i="1"/>
  <c r="K452" i="1"/>
  <c r="J460" i="1"/>
  <c r="K460" i="1"/>
  <c r="J461" i="1"/>
  <c r="K461" i="1"/>
  <c r="I49" i="4"/>
  <c r="J49" i="4"/>
  <c r="K49" i="4"/>
  <c r="I48" i="4"/>
  <c r="J48" i="4"/>
  <c r="K48" i="4"/>
  <c r="I47" i="4"/>
  <c r="J47" i="4"/>
  <c r="K47" i="4"/>
  <c r="I46" i="4"/>
  <c r="J46" i="4"/>
  <c r="K46" i="4"/>
  <c r="I45" i="4"/>
  <c r="J45" i="4"/>
  <c r="K45" i="4"/>
  <c r="Q45" i="4"/>
  <c r="P45" i="4" s="1"/>
  <c r="Q46" i="4"/>
  <c r="P46" i="4" s="1"/>
  <c r="Q47" i="4"/>
  <c r="P47" i="4" s="1"/>
  <c r="Q48" i="4"/>
  <c r="P48" i="4" s="1"/>
  <c r="Q49" i="4"/>
  <c r="P49" i="4" s="1"/>
  <c r="O49" i="4"/>
  <c r="N49" i="4" s="1"/>
  <c r="O48" i="4"/>
  <c r="N48" i="4" s="1"/>
  <c r="O47" i="4"/>
  <c r="N47" i="4" s="1"/>
  <c r="O46" i="4"/>
  <c r="N46" i="4" s="1"/>
  <c r="O45" i="4"/>
  <c r="N45" i="4" s="1"/>
  <c r="Q44" i="4"/>
  <c r="P44" i="4" s="1"/>
  <c r="I44" i="4"/>
  <c r="J44" i="4"/>
  <c r="K44" i="4"/>
  <c r="O44" i="4"/>
  <c r="N44" i="4" s="1"/>
  <c r="Q23" i="4"/>
  <c r="P23" i="4" s="1"/>
  <c r="I23" i="4"/>
  <c r="J23" i="4"/>
  <c r="K23" i="4"/>
  <c r="Q34" i="4"/>
  <c r="P34" i="4" s="1"/>
  <c r="I34" i="4"/>
  <c r="J34" i="4"/>
  <c r="K34" i="4"/>
  <c r="O23" i="4"/>
  <c r="N23" i="4"/>
  <c r="O34" i="4"/>
  <c r="N34" i="4" s="1"/>
  <c r="Q18" i="4"/>
  <c r="P18" i="4" s="1"/>
  <c r="Q10" i="4"/>
  <c r="P10" i="4" s="1"/>
  <c r="I10" i="4"/>
  <c r="J10" i="4"/>
  <c r="K10" i="4"/>
  <c r="I18" i="4"/>
  <c r="J18" i="4"/>
  <c r="K18" i="4"/>
  <c r="O18" i="4"/>
  <c r="N18" i="4" s="1"/>
  <c r="O10" i="4"/>
  <c r="N10" i="4" s="1"/>
  <c r="Q8" i="4"/>
  <c r="P8" i="4" s="1"/>
  <c r="I8" i="4"/>
  <c r="J8" i="4"/>
  <c r="K8" i="4"/>
  <c r="O8" i="4"/>
  <c r="N8" i="4" s="1"/>
  <c r="Q32" i="4"/>
  <c r="P32" i="4" s="1"/>
  <c r="Q38" i="4"/>
  <c r="P38" i="4" s="1"/>
  <c r="I38" i="4"/>
  <c r="J38" i="4"/>
  <c r="K38" i="4"/>
  <c r="I32" i="4"/>
  <c r="J32" i="4"/>
  <c r="K32" i="4"/>
  <c r="O32" i="4"/>
  <c r="N32" i="4" s="1"/>
  <c r="O38" i="4"/>
  <c r="N38" i="4" s="1"/>
  <c r="Q40" i="4"/>
  <c r="P40" i="4" s="1"/>
  <c r="I40" i="4"/>
  <c r="J40" i="4"/>
  <c r="K40" i="4"/>
  <c r="O40" i="4"/>
  <c r="N40" i="4" s="1"/>
  <c r="Q20" i="4"/>
  <c r="P20" i="4" s="1"/>
  <c r="I20" i="4"/>
  <c r="J20" i="4"/>
  <c r="K20" i="4"/>
  <c r="I39" i="4"/>
  <c r="J39" i="4"/>
  <c r="K39" i="4"/>
  <c r="Q39" i="4"/>
  <c r="P39" i="4" s="1"/>
  <c r="Q41" i="4"/>
  <c r="P41" i="4" s="1"/>
  <c r="I41" i="4"/>
  <c r="J41" i="4"/>
  <c r="K41" i="4"/>
  <c r="O20" i="4"/>
  <c r="N20" i="4" s="1"/>
  <c r="O39" i="4"/>
  <c r="N39" i="4" s="1"/>
  <c r="O41" i="4"/>
  <c r="N41" i="4" s="1"/>
  <c r="Q29" i="4"/>
  <c r="P29" i="4" s="1"/>
  <c r="Q28" i="4"/>
  <c r="P28" i="4" s="1"/>
  <c r="K29" i="4"/>
  <c r="J29" i="4"/>
  <c r="I29" i="4"/>
  <c r="K28" i="4"/>
  <c r="J28" i="4"/>
  <c r="I28" i="4"/>
  <c r="O29" i="4"/>
  <c r="N29" i="4" s="1"/>
  <c r="O28" i="4"/>
  <c r="N28" i="4" s="1"/>
  <c r="O43" i="4"/>
  <c r="N43" i="4" s="1"/>
  <c r="Q43" i="4"/>
  <c r="P43" i="4" s="1"/>
  <c r="I43" i="4"/>
  <c r="J43" i="4"/>
  <c r="K43" i="4"/>
  <c r="Q42" i="4"/>
  <c r="P42" i="4" s="1"/>
  <c r="K42" i="4"/>
  <c r="J42" i="4"/>
  <c r="I42" i="4"/>
  <c r="O42" i="4"/>
  <c r="N42" i="4" s="1"/>
  <c r="O3" i="4"/>
  <c r="N3" i="4" s="1"/>
  <c r="O4" i="4"/>
  <c r="N4" i="4" s="1"/>
  <c r="O5" i="4"/>
  <c r="N5" i="4" s="1"/>
  <c r="O6" i="4"/>
  <c r="N6" i="4" s="1"/>
  <c r="O7" i="4"/>
  <c r="N7" i="4" s="1"/>
  <c r="O9" i="4"/>
  <c r="N9" i="4" s="1"/>
  <c r="O12" i="4"/>
  <c r="N12" i="4" s="1"/>
  <c r="O11" i="4"/>
  <c r="N11" i="4" s="1"/>
  <c r="O13" i="4"/>
  <c r="N13" i="4" s="1"/>
  <c r="O15" i="4"/>
  <c r="N15" i="4" s="1"/>
  <c r="O16" i="4"/>
  <c r="N16" i="4" s="1"/>
  <c r="O14" i="4"/>
  <c r="N14" i="4" s="1"/>
  <c r="O17" i="4"/>
  <c r="N17" i="4" s="1"/>
  <c r="O19" i="4"/>
  <c r="N19" i="4" s="1"/>
  <c r="O24" i="4"/>
  <c r="N24" i="4" s="1"/>
  <c r="O25" i="4"/>
  <c r="N25" i="4" s="1"/>
  <c r="O26" i="4"/>
  <c r="N26" i="4" s="1"/>
  <c r="O27" i="4"/>
  <c r="N27" i="4" s="1"/>
  <c r="O30" i="4"/>
  <c r="N30" i="4" s="1"/>
  <c r="O31" i="4"/>
  <c r="N31" i="4" s="1"/>
  <c r="O33" i="4"/>
  <c r="N33" i="4" s="1"/>
  <c r="O35" i="4"/>
  <c r="N35" i="4" s="1"/>
  <c r="O36" i="4"/>
  <c r="N36" i="4" s="1"/>
  <c r="O21" i="4"/>
  <c r="N21" i="4" s="1"/>
  <c r="O22" i="4"/>
  <c r="N22" i="4" s="1"/>
  <c r="O37" i="4"/>
  <c r="N37" i="4" s="1"/>
  <c r="O2" i="4"/>
  <c r="N2" i="4" s="1"/>
  <c r="K3" i="4"/>
  <c r="K4" i="4"/>
  <c r="K5" i="4"/>
  <c r="K6" i="4"/>
  <c r="K7" i="4"/>
  <c r="K9" i="4"/>
  <c r="K12" i="4"/>
  <c r="K11" i="4"/>
  <c r="K13" i="4"/>
  <c r="K15" i="4"/>
  <c r="K16" i="4"/>
  <c r="K14" i="4"/>
  <c r="K17" i="4"/>
  <c r="K19" i="4"/>
  <c r="K24" i="4"/>
  <c r="K25" i="4"/>
  <c r="K26" i="4"/>
  <c r="K27" i="4"/>
  <c r="K30" i="4"/>
  <c r="K31" i="4"/>
  <c r="K33" i="4"/>
  <c r="K35" i="4"/>
  <c r="K36" i="4"/>
  <c r="K21" i="4"/>
  <c r="K22" i="4"/>
  <c r="K37" i="4"/>
  <c r="K2" i="4"/>
  <c r="Q37" i="4"/>
  <c r="P37" i="4" s="1"/>
  <c r="J37" i="4"/>
  <c r="I37" i="4"/>
  <c r="Q22" i="4"/>
  <c r="P22" i="4" s="1"/>
  <c r="J22" i="4"/>
  <c r="I22" i="4"/>
  <c r="I21" i="4"/>
  <c r="Q21" i="4"/>
  <c r="P21" i="4" s="1"/>
  <c r="J21" i="4"/>
  <c r="I5" i="4"/>
  <c r="Q3" i="4"/>
  <c r="P3" i="4" s="1"/>
  <c r="Q6" i="4"/>
  <c r="P6" i="4" s="1"/>
  <c r="Q4" i="4"/>
  <c r="P4" i="4" s="1"/>
  <c r="Q5" i="4"/>
  <c r="P5" i="4" s="1"/>
  <c r="Q9" i="4"/>
  <c r="P9" i="4" s="1"/>
  <c r="Q7" i="4"/>
  <c r="P7" i="4" s="1"/>
  <c r="Q11" i="4"/>
  <c r="P11" i="4" s="1"/>
  <c r="Q13" i="4"/>
  <c r="P13" i="4" s="1"/>
  <c r="Q12" i="4"/>
  <c r="P12" i="4" s="1"/>
  <c r="Q15" i="4"/>
  <c r="P15" i="4" s="1"/>
  <c r="Q16" i="4"/>
  <c r="P16" i="4" s="1"/>
  <c r="Q14" i="4"/>
  <c r="P14" i="4" s="1"/>
  <c r="Q19" i="4"/>
  <c r="P19" i="4" s="1"/>
  <c r="Q17" i="4"/>
  <c r="P17" i="4" s="1"/>
  <c r="Q24" i="4"/>
  <c r="P24" i="4" s="1"/>
  <c r="Q25" i="4"/>
  <c r="P25" i="4" s="1"/>
  <c r="Q26" i="4"/>
  <c r="P26" i="4" s="1"/>
  <c r="Q27" i="4"/>
  <c r="P27" i="4" s="1"/>
  <c r="Q30" i="4"/>
  <c r="P30" i="4" s="1"/>
  <c r="Q31" i="4"/>
  <c r="P31" i="4" s="1"/>
  <c r="Q33" i="4"/>
  <c r="P33" i="4" s="1"/>
  <c r="Q35" i="4"/>
  <c r="P35" i="4" s="1"/>
  <c r="Q36" i="4"/>
  <c r="P36" i="4" s="1"/>
  <c r="Q2" i="4"/>
  <c r="P2" i="4" s="1"/>
  <c r="I14" i="4"/>
  <c r="J14" i="4"/>
  <c r="I16" i="4"/>
  <c r="J16" i="4"/>
  <c r="I11" i="4"/>
  <c r="J11" i="4"/>
  <c r="I9" i="4"/>
  <c r="J9" i="4"/>
  <c r="I19" i="4"/>
  <c r="J19" i="4"/>
  <c r="I36" i="4"/>
  <c r="J36" i="4"/>
  <c r="I15" i="4"/>
  <c r="J15" i="4"/>
  <c r="I13" i="4"/>
  <c r="J13" i="4"/>
  <c r="I17" i="4"/>
  <c r="J17" i="4"/>
  <c r="I33" i="4"/>
  <c r="J33" i="4"/>
  <c r="I27" i="4"/>
  <c r="J27" i="4"/>
  <c r="J35" i="4"/>
  <c r="I35" i="4"/>
  <c r="J30" i="4"/>
  <c r="I30" i="4"/>
  <c r="J31" i="4"/>
  <c r="I31" i="4"/>
  <c r="J12" i="4"/>
  <c r="I12" i="4"/>
  <c r="I7" i="4"/>
  <c r="J7" i="4"/>
  <c r="I3" i="4"/>
  <c r="J3" i="4"/>
  <c r="I25" i="4"/>
  <c r="J25" i="4"/>
  <c r="I26" i="4"/>
  <c r="J26" i="4"/>
  <c r="I24" i="4"/>
  <c r="J24" i="4"/>
  <c r="J5" i="4"/>
  <c r="I2" i="4"/>
  <c r="J2" i="4"/>
  <c r="I6" i="4"/>
  <c r="J6" i="4"/>
  <c r="J4" i="4"/>
  <c r="I4" i="4"/>
  <c r="H4" i="2"/>
  <c r="J122" i="1"/>
  <c r="K122" i="1"/>
  <c r="J121" i="1"/>
  <c r="K121" i="1"/>
  <c r="J120" i="1"/>
  <c r="K120" i="1"/>
  <c r="D4" i="2"/>
  <c r="J119" i="1"/>
  <c r="K119" i="1"/>
  <c r="K291" i="1"/>
  <c r="J291" i="1"/>
  <c r="J235" i="1"/>
  <c r="K235" i="1"/>
  <c r="J295" i="1"/>
  <c r="K295" i="1"/>
  <c r="J259" i="1"/>
  <c r="K259" i="1"/>
  <c r="K195" i="1"/>
  <c r="J195" i="1"/>
  <c r="K100" i="1"/>
  <c r="J100" i="1"/>
  <c r="K102" i="1"/>
  <c r="J102" i="1"/>
  <c r="K101" i="1"/>
  <c r="J101" i="1"/>
  <c r="J214" i="1"/>
  <c r="K214" i="1"/>
  <c r="J115" i="1"/>
  <c r="K115" i="1"/>
  <c r="J77" i="1"/>
  <c r="K77" i="1"/>
  <c r="J189" i="1"/>
  <c r="K189" i="1"/>
  <c r="J405" i="1"/>
  <c r="K405" i="1"/>
  <c r="K466" i="1"/>
  <c r="J466" i="1"/>
  <c r="K467" i="1"/>
  <c r="J467" i="1"/>
  <c r="J48" i="1"/>
  <c r="K48" i="1"/>
  <c r="J87" i="1"/>
  <c r="K87" i="1"/>
  <c r="J147" i="1"/>
  <c r="K147" i="1"/>
  <c r="J190" i="1"/>
  <c r="K190" i="1"/>
  <c r="J383" i="1"/>
  <c r="K383" i="1"/>
  <c r="J414" i="1"/>
  <c r="K414" i="1"/>
  <c r="J462" i="1"/>
  <c r="K462" i="1"/>
  <c r="J438" i="1"/>
  <c r="K438" i="1"/>
  <c r="J418" i="1"/>
  <c r="K418" i="1"/>
  <c r="J416" i="1"/>
  <c r="K416" i="1"/>
  <c r="J69" i="1"/>
  <c r="K69" i="1"/>
  <c r="J76" i="1"/>
  <c r="K76" i="1"/>
  <c r="K138" i="1"/>
  <c r="J138" i="1"/>
  <c r="J151" i="1"/>
  <c r="K151" i="1"/>
  <c r="K322" i="1"/>
  <c r="J322" i="1"/>
  <c r="J328" i="1"/>
  <c r="K328" i="1"/>
  <c r="K26" i="1"/>
  <c r="J26" i="1"/>
  <c r="K45" i="1"/>
  <c r="J45" i="1"/>
  <c r="J458" i="1"/>
  <c r="K458" i="1"/>
  <c r="J457" i="1"/>
  <c r="K457" i="1"/>
  <c r="J393" i="1"/>
  <c r="K393" i="1"/>
  <c r="J392" i="1"/>
  <c r="K392" i="1"/>
  <c r="K225" i="1"/>
  <c r="J225" i="1"/>
  <c r="J470" i="1"/>
  <c r="K470" i="1"/>
  <c r="J471" i="1"/>
  <c r="K471" i="1"/>
  <c r="J250" i="1"/>
  <c r="K250" i="1"/>
  <c r="J292" i="1"/>
  <c r="K292" i="1"/>
  <c r="J248" i="1"/>
  <c r="K248" i="1"/>
  <c r="J307" i="1"/>
  <c r="K307" i="1"/>
  <c r="J220" i="1"/>
  <c r="K220" i="1"/>
  <c r="J222" i="1"/>
  <c r="K222" i="1"/>
  <c r="J221" i="1"/>
  <c r="K221" i="1"/>
  <c r="J223" i="1"/>
  <c r="K223" i="1"/>
  <c r="J329" i="1"/>
  <c r="K329" i="1"/>
  <c r="J6" i="1"/>
  <c r="K6" i="1"/>
  <c r="J68" i="1"/>
  <c r="K68" i="1"/>
  <c r="J343" i="1"/>
  <c r="K343" i="1"/>
  <c r="K323" i="1"/>
  <c r="J323" i="1"/>
  <c r="K332" i="1"/>
  <c r="J332" i="1"/>
  <c r="K331" i="1"/>
  <c r="J331" i="1"/>
  <c r="J309" i="1"/>
  <c r="K309" i="1"/>
  <c r="K206" i="1"/>
  <c r="J206" i="1"/>
  <c r="K204" i="1"/>
  <c r="J204" i="1"/>
  <c r="J205" i="1"/>
  <c r="K205" i="1"/>
  <c r="J127" i="1"/>
  <c r="K127" i="1"/>
  <c r="K362" i="1"/>
  <c r="J362" i="1"/>
  <c r="J364" i="1"/>
  <c r="K364" i="1"/>
  <c r="J365" i="1"/>
  <c r="K365" i="1"/>
  <c r="K456" i="1"/>
  <c r="J456" i="1"/>
  <c r="K261" i="1"/>
  <c r="J261" i="1"/>
  <c r="K260" i="1"/>
  <c r="J260" i="1"/>
  <c r="J34" i="1"/>
  <c r="K34" i="1"/>
  <c r="J193" i="1"/>
  <c r="K193" i="1"/>
  <c r="J192" i="1"/>
  <c r="K192" i="1"/>
  <c r="J188" i="1"/>
  <c r="K188" i="1"/>
  <c r="J408" i="1"/>
  <c r="K408" i="1"/>
  <c r="J406" i="1"/>
  <c r="K406" i="1"/>
  <c r="J346" i="1"/>
  <c r="K346" i="1"/>
  <c r="J345" i="1"/>
  <c r="K345" i="1"/>
  <c r="J454" i="1"/>
  <c r="K454" i="1"/>
  <c r="J13" i="1"/>
  <c r="K13" i="1"/>
  <c r="J315" i="1"/>
  <c r="K315" i="1"/>
  <c r="J98" i="1"/>
  <c r="K98" i="1"/>
  <c r="J361" i="1"/>
  <c r="K361" i="1"/>
  <c r="J253" i="1"/>
  <c r="K253" i="1"/>
  <c r="J183" i="1"/>
  <c r="K183" i="1"/>
  <c r="J255" i="1"/>
  <c r="K255" i="1"/>
  <c r="J194" i="1"/>
  <c r="K194" i="1"/>
  <c r="K174" i="1"/>
  <c r="K12" i="1"/>
  <c r="J12" i="1"/>
  <c r="J174" i="1"/>
  <c r="J439" i="1"/>
  <c r="K439" i="1"/>
  <c r="J421" i="1"/>
  <c r="K421" i="1"/>
  <c r="J287" i="1"/>
  <c r="K287" i="1"/>
  <c r="J129" i="1"/>
  <c r="K129" i="1"/>
  <c r="K335" i="1"/>
  <c r="J335" i="1"/>
  <c r="J39" i="1"/>
  <c r="K39" i="1"/>
  <c r="J38" i="1"/>
  <c r="K38" i="1"/>
  <c r="J356" i="1"/>
  <c r="K356" i="1"/>
  <c r="J415" i="1"/>
  <c r="K415" i="1"/>
  <c r="J441" i="1"/>
  <c r="K441" i="1"/>
  <c r="J284" i="1"/>
  <c r="K284" i="1"/>
  <c r="J97" i="1"/>
  <c r="K97" i="1"/>
  <c r="J417" i="1"/>
  <c r="K417" i="1"/>
  <c r="J379" i="1"/>
  <c r="K379" i="1"/>
  <c r="J265" i="1"/>
  <c r="K265" i="1"/>
  <c r="J123" i="1"/>
  <c r="K123" i="1"/>
  <c r="J130" i="1"/>
  <c r="K130" i="1"/>
  <c r="J203" i="1"/>
  <c r="K203" i="1"/>
  <c r="J240" i="1"/>
  <c r="K240" i="1"/>
  <c r="J262" i="1"/>
  <c r="K262" i="1"/>
  <c r="J378" i="1"/>
  <c r="K378" i="1"/>
  <c r="J377" i="1"/>
  <c r="K377" i="1"/>
  <c r="J200" i="1"/>
  <c r="K200" i="1"/>
  <c r="J104" i="1"/>
  <c r="K104" i="1"/>
  <c r="J158" i="1"/>
  <c r="K158" i="1"/>
  <c r="J157" i="1"/>
  <c r="K157" i="1"/>
  <c r="J168" i="1"/>
  <c r="K168" i="1"/>
  <c r="J167" i="1"/>
  <c r="K167" i="1"/>
  <c r="J56" i="1"/>
  <c r="K56" i="1"/>
  <c r="J386" i="1"/>
  <c r="K386" i="1"/>
  <c r="J20" i="1"/>
  <c r="K20" i="1"/>
  <c r="J18" i="1"/>
  <c r="K18" i="1"/>
  <c r="J19" i="1"/>
  <c r="K19" i="1"/>
  <c r="J21" i="1"/>
  <c r="K21" i="1"/>
  <c r="J198" i="1"/>
  <c r="K198" i="1"/>
  <c r="J237" i="1"/>
  <c r="K237" i="1"/>
  <c r="K142" i="1"/>
  <c r="J142" i="1"/>
  <c r="J228" i="1"/>
  <c r="K228" i="1"/>
  <c r="J321" i="1"/>
  <c r="J319" i="1"/>
  <c r="K321" i="1"/>
  <c r="K319" i="1"/>
  <c r="J40" i="1"/>
  <c r="J271" i="1"/>
  <c r="K40" i="1"/>
  <c r="K271" i="1"/>
  <c r="J140" i="1"/>
  <c r="K140" i="1"/>
  <c r="J269" i="1"/>
  <c r="K269" i="1"/>
  <c r="J74" i="1"/>
  <c r="K74" i="1"/>
  <c r="J274" i="1"/>
  <c r="K274" i="1"/>
  <c r="J272" i="1"/>
  <c r="K272" i="1"/>
  <c r="J334" i="1"/>
  <c r="K334" i="1"/>
  <c r="J266" i="1"/>
  <c r="K266" i="1"/>
  <c r="J340" i="1"/>
  <c r="K340" i="1"/>
  <c r="J264" i="1"/>
  <c r="K264" i="1"/>
  <c r="J263" i="1"/>
  <c r="K263" i="1"/>
  <c r="J72" i="1"/>
  <c r="K72" i="1"/>
  <c r="J126" i="1"/>
  <c r="K126" i="1"/>
  <c r="J150" i="1"/>
  <c r="K150" i="1"/>
  <c r="J267" i="1"/>
  <c r="K267" i="1"/>
  <c r="J216" i="1"/>
  <c r="K216" i="1"/>
  <c r="J273" i="1"/>
  <c r="K273" i="1"/>
  <c r="J55" i="1"/>
  <c r="K55" i="1"/>
  <c r="J105" i="1"/>
  <c r="K105" i="1"/>
  <c r="J59" i="1"/>
  <c r="K59" i="1"/>
  <c r="J57" i="1"/>
  <c r="K57" i="1"/>
  <c r="J58" i="1"/>
  <c r="K58" i="1"/>
  <c r="J75" i="1"/>
  <c r="K75" i="1"/>
  <c r="J166" i="1"/>
  <c r="K166" i="1"/>
  <c r="J165" i="1"/>
  <c r="K165" i="1"/>
  <c r="J111" i="1"/>
  <c r="K111" i="1"/>
  <c r="J8" i="1"/>
  <c r="K8" i="1"/>
  <c r="J191" i="1"/>
  <c r="K191" i="1"/>
  <c r="J44" i="1"/>
  <c r="K44" i="1"/>
  <c r="K160" i="1"/>
  <c r="K162" i="1"/>
  <c r="J162" i="1"/>
  <c r="J160" i="1"/>
  <c r="K279" i="1"/>
  <c r="J279" i="1"/>
  <c r="J278" i="1"/>
  <c r="K278" i="1"/>
  <c r="J144" i="1"/>
  <c r="K144" i="1"/>
  <c r="J143" i="1"/>
  <c r="K143" i="1"/>
  <c r="J146" i="1"/>
  <c r="K146" i="1"/>
  <c r="J145" i="1"/>
  <c r="K145" i="1"/>
  <c r="J293" i="1"/>
  <c r="K293" i="1"/>
  <c r="J32" i="1"/>
  <c r="K32" i="1"/>
  <c r="J33" i="1"/>
  <c r="K33" i="1"/>
  <c r="J161" i="1"/>
  <c r="K161" i="1"/>
  <c r="J170" i="1"/>
  <c r="K170" i="1"/>
  <c r="J172" i="1"/>
  <c r="K172" i="1"/>
  <c r="J169" i="1"/>
  <c r="K169" i="1"/>
  <c r="J171" i="1"/>
  <c r="K171" i="1"/>
  <c r="K164" i="1"/>
  <c r="J164" i="1"/>
  <c r="K163" i="1"/>
  <c r="J163" i="1"/>
  <c r="K155" i="1"/>
  <c r="J155" i="1"/>
  <c r="J156" i="1"/>
  <c r="K156" i="1"/>
  <c r="J91" i="1"/>
  <c r="K91" i="1"/>
  <c r="J51" i="1"/>
  <c r="K51" i="1"/>
  <c r="J89" i="1"/>
  <c r="K89" i="1"/>
  <c r="J92" i="1"/>
  <c r="K92" i="1"/>
  <c r="J285" i="1"/>
  <c r="K285" i="1"/>
  <c r="J380" i="1"/>
  <c r="K380" i="1"/>
  <c r="K283" i="1"/>
  <c r="J283" i="1"/>
  <c r="K382" i="1"/>
  <c r="J382" i="1"/>
  <c r="B3" i="2"/>
  <c r="C4" i="2"/>
  <c r="B4" i="2"/>
  <c r="J118" i="1"/>
  <c r="K118" i="1"/>
  <c r="J117" i="1"/>
  <c r="K117" i="1"/>
  <c r="J116" i="1"/>
  <c r="K116" i="1"/>
  <c r="D3" i="2"/>
  <c r="C3" i="2"/>
  <c r="J35" i="1"/>
  <c r="K35" i="1"/>
  <c r="J152" i="1"/>
  <c r="K152" i="1"/>
  <c r="J31" i="1"/>
  <c r="K31" i="1"/>
  <c r="J28" i="1"/>
  <c r="K28" i="1"/>
  <c r="J64" i="1"/>
  <c r="K64" i="1"/>
  <c r="K29" i="1"/>
  <c r="K30" i="1"/>
  <c r="J30" i="1"/>
  <c r="J29" i="1"/>
  <c r="K22" i="1"/>
  <c r="K23" i="1"/>
  <c r="K24" i="1"/>
  <c r="K25" i="1"/>
  <c r="J23" i="1"/>
  <c r="J24" i="1"/>
  <c r="J25" i="1"/>
  <c r="J22" i="1"/>
  <c r="J63" i="1"/>
  <c r="K63" i="1"/>
  <c r="J179" i="1"/>
  <c r="K179" i="1"/>
  <c r="J202" i="1"/>
  <c r="K202" i="1"/>
  <c r="J349" i="1"/>
  <c r="K349" i="1"/>
  <c r="J303" i="1"/>
  <c r="K303" i="1"/>
  <c r="J294" i="1"/>
  <c r="K294" i="1"/>
  <c r="K297" i="1"/>
  <c r="J297" i="1"/>
  <c r="K302" i="1"/>
  <c r="K306" i="1"/>
  <c r="J306" i="1"/>
  <c r="J302" i="1"/>
  <c r="K296" i="1"/>
  <c r="J296" i="1"/>
  <c r="J300" i="1"/>
  <c r="K300" i="1"/>
  <c r="J385" i="1"/>
  <c r="K385" i="1"/>
  <c r="J65" i="1"/>
  <c r="K65" i="1"/>
  <c r="J27" i="1"/>
  <c r="K27" i="1"/>
  <c r="J355" i="1"/>
  <c r="K355" i="1"/>
  <c r="J84" i="1"/>
  <c r="K84" i="1"/>
  <c r="J96" i="1"/>
  <c r="K96" i="1"/>
  <c r="J82" i="1"/>
  <c r="J468" i="1"/>
  <c r="K468" i="1"/>
  <c r="J464" i="1"/>
  <c r="K464" i="1"/>
  <c r="J422" i="1"/>
  <c r="K422" i="1"/>
  <c r="J412" i="1"/>
  <c r="K412" i="1"/>
  <c r="J239" i="1"/>
  <c r="K239" i="1"/>
  <c r="J180" i="1"/>
  <c r="K180" i="1"/>
  <c r="J338" i="1"/>
  <c r="K338" i="1"/>
  <c r="J453" i="1"/>
  <c r="K453" i="1"/>
  <c r="J177" i="1"/>
  <c r="K177" i="1"/>
  <c r="J347" i="1"/>
  <c r="K347" i="1"/>
  <c r="J128" i="1"/>
  <c r="K128" i="1"/>
  <c r="J139" i="1"/>
  <c r="K139" i="1"/>
  <c r="J61" i="1"/>
  <c r="K61" i="1"/>
  <c r="J455" i="1"/>
  <c r="K455" i="1"/>
  <c r="J318" i="1"/>
  <c r="K318" i="1"/>
  <c r="J215" i="1"/>
  <c r="K215" i="1"/>
  <c r="J217" i="1"/>
  <c r="K217" i="1"/>
  <c r="J141" i="1"/>
  <c r="K141" i="1"/>
  <c r="J219" i="1"/>
  <c r="K219" i="1"/>
  <c r="J132" i="1"/>
  <c r="K132" i="1"/>
  <c r="J106" i="1"/>
  <c r="K106" i="1"/>
  <c r="J42" i="1"/>
  <c r="K42" i="1"/>
  <c r="J199" i="1"/>
  <c r="K199" i="1"/>
  <c r="J159" i="1"/>
  <c r="K159" i="1"/>
  <c r="J229" i="1"/>
  <c r="K229" i="1"/>
  <c r="J231" i="1"/>
  <c r="K231" i="1"/>
  <c r="K232" i="1"/>
  <c r="J232" i="1"/>
  <c r="J276" i="1"/>
  <c r="K276" i="1"/>
  <c r="J149" i="1"/>
  <c r="K149" i="1"/>
  <c r="J404" i="1"/>
  <c r="K404" i="1"/>
  <c r="J326" i="1"/>
  <c r="K326" i="1"/>
  <c r="J9" i="1"/>
  <c r="K9" i="1"/>
  <c r="J224" i="1"/>
  <c r="K224" i="1"/>
  <c r="J387" i="1"/>
  <c r="K387" i="1"/>
  <c r="J373" i="1"/>
  <c r="K373" i="1"/>
  <c r="K410" i="1"/>
  <c r="J410" i="1"/>
  <c r="J354" i="1"/>
  <c r="K354" i="1"/>
  <c r="J353" i="1"/>
  <c r="K353" i="1"/>
  <c r="J357" i="1"/>
  <c r="K357" i="1"/>
  <c r="J375" i="1"/>
  <c r="K375" i="1"/>
  <c r="J371" i="1"/>
  <c r="K371" i="1"/>
  <c r="J358" i="1"/>
  <c r="K358" i="1"/>
  <c r="J107" i="1"/>
  <c r="K107" i="1"/>
  <c r="J409" i="1"/>
  <c r="K409" i="1"/>
  <c r="J435" i="1"/>
  <c r="K435" i="1"/>
  <c r="J429" i="1"/>
  <c r="K429" i="1"/>
  <c r="J424" i="1"/>
  <c r="K424" i="1"/>
  <c r="J451" i="1"/>
  <c r="K451" i="1"/>
  <c r="J187" i="1"/>
  <c r="K187" i="1"/>
  <c r="K301" i="1"/>
  <c r="J301" i="1"/>
  <c r="J423" i="1"/>
  <c r="K423" i="1"/>
  <c r="J125" i="1"/>
  <c r="K125" i="1"/>
  <c r="J336" i="1"/>
  <c r="K336" i="1"/>
  <c r="J124" i="1"/>
  <c r="K124" i="1"/>
  <c r="J310" i="1"/>
  <c r="K310" i="1"/>
  <c r="J257" i="1"/>
  <c r="K257" i="1"/>
  <c r="J256" i="1"/>
  <c r="K256" i="1"/>
  <c r="J46" i="1"/>
  <c r="K46" i="1"/>
  <c r="J249" i="1"/>
  <c r="K249" i="1"/>
  <c r="J7" i="1"/>
  <c r="K7" i="1"/>
  <c r="J153" i="1"/>
  <c r="K153" i="1"/>
  <c r="J308" i="1"/>
  <c r="K308" i="1"/>
  <c r="J133" i="1"/>
  <c r="K133" i="1"/>
  <c r="J134" i="1"/>
  <c r="K134" i="1"/>
  <c r="K419" i="1"/>
  <c r="J419" i="1"/>
  <c r="K17" i="1"/>
  <c r="J17" i="1"/>
  <c r="J109" i="1"/>
  <c r="K109" i="1"/>
  <c r="J299" i="1"/>
  <c r="K299" i="1"/>
  <c r="J66" i="1"/>
  <c r="K66" i="1"/>
  <c r="J62" i="1"/>
  <c r="K62" i="1"/>
  <c r="J95" i="1"/>
  <c r="K95" i="1"/>
  <c r="J90" i="1"/>
  <c r="K90" i="1"/>
  <c r="J49" i="1"/>
  <c r="J36" i="1"/>
  <c r="K36" i="1"/>
  <c r="J196" i="1"/>
  <c r="K196" i="1"/>
  <c r="J252" i="1"/>
  <c r="K252" i="1"/>
  <c r="J313" i="1"/>
  <c r="K313" i="1"/>
  <c r="J407" i="1"/>
  <c r="K407" i="1"/>
  <c r="J186" i="1"/>
  <c r="K186" i="1"/>
  <c r="J201" i="1"/>
  <c r="K201" i="1"/>
  <c r="J325" i="1"/>
  <c r="K325" i="1"/>
  <c r="J230" i="1"/>
  <c r="K230" i="1"/>
  <c r="J368" i="1"/>
  <c r="K368" i="1"/>
  <c r="J277" i="1"/>
  <c r="K277" i="1"/>
  <c r="J420" i="1"/>
  <c r="K420" i="1"/>
  <c r="J366" i="1"/>
  <c r="K366" i="1"/>
  <c r="J363" i="1"/>
  <c r="K363" i="1"/>
  <c r="J41" i="1"/>
  <c r="K41" i="1"/>
  <c r="J369" i="1"/>
  <c r="K369" i="1"/>
  <c r="J370" i="1"/>
  <c r="K370" i="1"/>
  <c r="J376" i="1"/>
  <c r="K376" i="1"/>
  <c r="J99" i="1"/>
  <c r="K99" i="1"/>
  <c r="J103" i="1"/>
  <c r="K103" i="1"/>
  <c r="J320" i="1"/>
  <c r="K320" i="1"/>
  <c r="J218" i="1"/>
  <c r="K218" i="1"/>
  <c r="J10" i="1"/>
  <c r="K10" i="1"/>
  <c r="J333" i="1"/>
  <c r="K333" i="1"/>
  <c r="J367" i="1"/>
  <c r="K367" i="1"/>
  <c r="J403" i="1"/>
  <c r="K403" i="1"/>
  <c r="J401" i="1"/>
  <c r="K401" i="1"/>
  <c r="J402" i="1"/>
  <c r="K402" i="1"/>
  <c r="J397" i="1"/>
  <c r="K397" i="1"/>
  <c r="J398" i="1"/>
  <c r="K398" i="1"/>
  <c r="J399" i="1"/>
  <c r="K399" i="1"/>
  <c r="J400" i="1"/>
  <c r="K400" i="1"/>
  <c r="J15" i="1"/>
  <c r="K15" i="1"/>
  <c r="J16" i="1"/>
  <c r="K16" i="1"/>
  <c r="J54" i="1"/>
  <c r="K54" i="1"/>
  <c r="J53" i="1"/>
  <c r="K53" i="1"/>
  <c r="J348" i="1"/>
  <c r="K348" i="1"/>
  <c r="K226" i="1"/>
  <c r="J226" i="1"/>
</calcChain>
</file>

<file path=xl/sharedStrings.xml><?xml version="1.0" encoding="utf-8"?>
<sst xmlns="http://schemas.openxmlformats.org/spreadsheetml/2006/main" count="3988" uniqueCount="1140">
  <si>
    <t>Engine</t>
    <phoneticPr fontId="1" type="noConversion"/>
  </si>
  <si>
    <t>Fuel Type</t>
    <phoneticPr fontId="1" type="noConversion"/>
  </si>
  <si>
    <t>Mass</t>
    <phoneticPr fontId="1" type="noConversion"/>
  </si>
  <si>
    <t>TWR</t>
    <phoneticPr fontId="1" type="noConversion"/>
  </si>
  <si>
    <t>Note</t>
    <phoneticPr fontId="1" type="noConversion"/>
  </si>
  <si>
    <t>RS-25</t>
    <phoneticPr fontId="1" type="noConversion"/>
  </si>
  <si>
    <t>RD-180</t>
    <phoneticPr fontId="1" type="noConversion"/>
  </si>
  <si>
    <t>Raptor 1</t>
    <phoneticPr fontId="1" type="noConversion"/>
  </si>
  <si>
    <t>BE-4</t>
    <phoneticPr fontId="1" type="noConversion"/>
  </si>
  <si>
    <t>Kerolox</t>
  </si>
  <si>
    <t>Hydrolox</t>
  </si>
  <si>
    <t>Methalox</t>
  </si>
  <si>
    <t>Merlin-1d++</t>
    <phoneticPr fontId="1" type="noConversion"/>
  </si>
  <si>
    <t>Min Thrust</t>
    <phoneticPr fontId="1" type="noConversion"/>
  </si>
  <si>
    <t>Max Thrust</t>
    <phoneticPr fontId="1" type="noConversion"/>
  </si>
  <si>
    <t>Cycle</t>
    <phoneticPr fontId="1" type="noConversion"/>
  </si>
  <si>
    <t>Gas Generator</t>
    <phoneticPr fontId="1" type="noConversion"/>
  </si>
  <si>
    <t>FFSCC</t>
    <phoneticPr fontId="1" type="noConversion"/>
  </si>
  <si>
    <t>SCC</t>
    <phoneticPr fontId="1" type="noConversion"/>
  </si>
  <si>
    <t>Throttle Range</t>
    <phoneticPr fontId="1" type="noConversion"/>
  </si>
  <si>
    <t>TVC</t>
    <phoneticPr fontId="1" type="noConversion"/>
  </si>
  <si>
    <t>RS-68A</t>
    <phoneticPr fontId="1" type="noConversion"/>
  </si>
  <si>
    <t>RS-68K</t>
    <phoneticPr fontId="1" type="noConversion"/>
  </si>
  <si>
    <t>Raptor 2</t>
    <phoneticPr fontId="1" type="noConversion"/>
  </si>
  <si>
    <t>Raptor 3</t>
    <phoneticPr fontId="1" type="noConversion"/>
  </si>
  <si>
    <t>LV-909 "Terrier" Liquid Fuel Engine</t>
  </si>
  <si>
    <t>24-77 "Twitch" Liquid Fuel Engine</t>
  </si>
  <si>
    <t>48-7S "Spark" Liquid Fuel Engine</t>
  </si>
  <si>
    <t>T-1 Toroidal Aerospike "Dart" Liquid Fuel Engine</t>
  </si>
  <si>
    <t>LV-1 "Ant" Liquid Fuel Engine</t>
  </si>
  <si>
    <t>LV-1R "Spider" Liquid Fuel Engine</t>
  </si>
  <si>
    <t>LV-N "Nerv" Atomic Rocket Motor</t>
  </si>
  <si>
    <t>LV-T30 "Reliant" Liquid Fuel Engine</t>
  </si>
  <si>
    <t>LV-T45 "Swivel" Liquid Fuel Engine</t>
  </si>
  <si>
    <t>RE-M3 "Mainsail" Liquid Fuel Engine</t>
  </si>
  <si>
    <t>Mk-55 "Thud" Liquid Fuel Engine</t>
  </si>
  <si>
    <t>RE-L10 "Poodle" Liquid Fuel Engine</t>
  </si>
  <si>
    <t>RE-I5 "Skipper" Liquid Fuel Engine</t>
  </si>
  <si>
    <t>S1 SRB-KD25k "Kickback" Solid Fuel Booster</t>
  </si>
  <si>
    <t>O-10 "Puff" MonoPropellant Fuel Engine</t>
  </si>
  <si>
    <t>CR-7 R.A.P.I.E.R. Engine</t>
  </si>
  <si>
    <t>RT-5 "Flea" Solid Fuel Booster</t>
  </si>
  <si>
    <t>RT-10 "Hammer" Solid Fuel Booster</t>
  </si>
  <si>
    <t>Kerbodyne KR-2L+ "Rhino" Liquid Fuel Engine</t>
  </si>
  <si>
    <t>BACC "Thumper" Solid Fuel Booster</t>
  </si>
  <si>
    <t>S2-17 "Thoroughbred" Solid Fuel Booster</t>
  </si>
  <si>
    <t>S2-33 "Clydesdale" Solid Fuel Booster</t>
  </si>
  <si>
    <t>F3S0 "Shrimp" Solid Fuel Booster</t>
  </si>
  <si>
    <t>FM1 "Mite" Solid Fuel Booster</t>
  </si>
  <si>
    <t>Kerbodyne KE-1 "Mastodon" Liquid Fuel Engine</t>
  </si>
  <si>
    <t>RE-J10 "Wolfhound"  Liquid Fuel Engine</t>
  </si>
  <si>
    <t>LV-TX87 "Bobcat" Liquid Fuel Engine</t>
  </si>
  <si>
    <t>RE-I2 "Skiff" Liquid Fuel Engine</t>
  </si>
  <si>
    <t>LV-T91 "Cheetah" Liquid Fuel Engine</t>
  </si>
  <si>
    <t>RK-7 "Kodiak" Liquid Fueled Enine</t>
  </si>
  <si>
    <t>RV-1 "Cub" Vernier Engine</t>
  </si>
  <si>
    <t>THK "Pollux" Solid Fuel Booster</t>
  </si>
  <si>
    <t>Price KD</t>
    <phoneticPr fontId="1" type="noConversion"/>
  </si>
  <si>
    <t>Is real value</t>
    <phoneticPr fontId="1" type="noConversion"/>
  </si>
  <si>
    <t>UDMH/NTO</t>
  </si>
  <si>
    <t>MMH/NTO</t>
  </si>
  <si>
    <t>LH2</t>
  </si>
  <si>
    <t>Aerozine/NTO</t>
  </si>
  <si>
    <t>Solid</t>
  </si>
  <si>
    <t>Hydrazine</t>
  </si>
  <si>
    <t>Kerolox</t>
    <phoneticPr fontId="1" type="noConversion"/>
  </si>
  <si>
    <t>Pressure Fed</t>
    <phoneticPr fontId="1" type="noConversion"/>
  </si>
  <si>
    <t>Size</t>
    <phoneticPr fontId="1" type="noConversion"/>
  </si>
  <si>
    <t>Aerospike</t>
    <phoneticPr fontId="1" type="noConversion"/>
  </si>
  <si>
    <t>Nuclear Rocket</t>
    <phoneticPr fontId="1" type="noConversion"/>
  </si>
  <si>
    <t>Aerozine/NTO</t>
    <phoneticPr fontId="1" type="noConversion"/>
  </si>
  <si>
    <t>Orbital Bertha</t>
    <phoneticPr fontId="1" type="noConversion"/>
  </si>
  <si>
    <t>Basic Bertha Mini Quad</t>
  </si>
  <si>
    <t>MMH/NTO</t>
    <phoneticPr fontId="1" type="noConversion"/>
  </si>
  <si>
    <t>The Micro Mother</t>
  </si>
  <si>
    <t>The Little Mother</t>
  </si>
  <si>
    <t>UDMH/NTO</t>
    <phoneticPr fontId="1" type="noConversion"/>
  </si>
  <si>
    <t>The Matriarch</t>
  </si>
  <si>
    <t>4X-800 Liquid Fuel Engine Cluster</t>
  </si>
  <si>
    <t>Bearcat Series Two: KD-270 Rocket Engine</t>
  </si>
  <si>
    <t>UDMH/NTO</t>
    <phoneticPr fontId="1" type="noConversion"/>
  </si>
  <si>
    <t>FFSCC</t>
    <phoneticPr fontId="1" type="noConversion"/>
  </si>
  <si>
    <t>LF-A30 Liquid Fuel Aerospike Engine</t>
    <phoneticPr fontId="1" type="noConversion"/>
  </si>
  <si>
    <t>Hydrolox</t>
    <phoneticPr fontId="1" type="noConversion"/>
  </si>
  <si>
    <t>K2-X liquid fuel rocket engine</t>
    <phoneticPr fontId="1" type="noConversion"/>
  </si>
  <si>
    <t>SCC</t>
    <phoneticPr fontId="1" type="noConversion"/>
  </si>
  <si>
    <t>RD-275M</t>
    <phoneticPr fontId="1" type="noConversion"/>
  </si>
  <si>
    <t>K2-U liquid fuel rocket engine</t>
    <phoneticPr fontId="1" type="noConversion"/>
  </si>
  <si>
    <t>RMA-3 Orbital Achievement Device</t>
    <phoneticPr fontId="1" type="noConversion"/>
  </si>
  <si>
    <t>Hydrazine</t>
    <phoneticPr fontId="1" type="noConversion"/>
  </si>
  <si>
    <t>Bearcat Series One: SLS-125 LFO Engine</t>
    <phoneticPr fontId="1" type="noConversion"/>
  </si>
  <si>
    <t>Methalox</t>
    <phoneticPr fontId="1" type="noConversion"/>
  </si>
  <si>
    <t>TD-175 Bronco Quad</t>
    <phoneticPr fontId="1" type="noConversion"/>
  </si>
  <si>
    <t>Kerolox</t>
    <phoneticPr fontId="1" type="noConversion"/>
  </si>
  <si>
    <t>Advanced Heavy Lifter Engine</t>
    <phoneticPr fontId="1" type="noConversion"/>
  </si>
  <si>
    <t>NERVA Mk. I Nuclear Thermal Rocket Engine</t>
    <phoneticPr fontId="1" type="noConversion"/>
  </si>
  <si>
    <t>LH2</t>
    <phoneticPr fontId="1" type="noConversion"/>
  </si>
  <si>
    <t>CH4</t>
    <phoneticPr fontId="1" type="noConversion"/>
  </si>
  <si>
    <t>In-line Twin Fusion Rocket Engine Mk2</t>
    <phoneticPr fontId="1" type="noConversion"/>
  </si>
  <si>
    <t>YF-100</t>
    <phoneticPr fontId="1" type="noConversion"/>
  </si>
  <si>
    <t>RD-191</t>
    <phoneticPr fontId="1" type="noConversion"/>
  </si>
  <si>
    <t>YF-100N</t>
    <phoneticPr fontId="1" type="noConversion"/>
  </si>
  <si>
    <t>YF-115</t>
    <phoneticPr fontId="1" type="noConversion"/>
  </si>
  <si>
    <t>YF-75</t>
    <phoneticPr fontId="1" type="noConversion"/>
  </si>
  <si>
    <t>RL-10C-X</t>
    <phoneticPr fontId="1" type="noConversion"/>
  </si>
  <si>
    <t>Expander</t>
    <phoneticPr fontId="1" type="noConversion"/>
  </si>
  <si>
    <t>RL-10C-1-1</t>
    <phoneticPr fontId="1" type="noConversion"/>
  </si>
  <si>
    <t>Planned upgrade of RL10C-1 for use on Vulcan-Centaur, OmegA, and later Atlas V launches</t>
    <phoneticPr fontId="1" type="noConversion"/>
  </si>
  <si>
    <t>Engine planned to use on Vulcan Centaur. 3D printed for cost saving</t>
    <phoneticPr fontId="1" type="noConversion"/>
  </si>
  <si>
    <t>RL-10B-X</t>
    <phoneticPr fontId="1" type="noConversion"/>
  </si>
  <si>
    <t>RL-10C-3</t>
    <phoneticPr fontId="1" type="noConversion"/>
  </si>
  <si>
    <t>EUS engine</t>
    <phoneticPr fontId="1" type="noConversion"/>
  </si>
  <si>
    <t>RL-10B-2</t>
    <phoneticPr fontId="1" type="noConversion"/>
  </si>
  <si>
    <t>DCSS engine</t>
    <phoneticPr fontId="1" type="noConversion"/>
  </si>
  <si>
    <t>RL-10C-2-1</t>
    <phoneticPr fontId="1" type="noConversion"/>
  </si>
  <si>
    <t>ICPS engine</t>
    <phoneticPr fontId="1" type="noConversion"/>
  </si>
  <si>
    <t>RL-10A-4-2</t>
    <phoneticPr fontId="1" type="noConversion"/>
  </si>
  <si>
    <t>RL-10A-5</t>
    <phoneticPr fontId="1" type="noConversion"/>
  </si>
  <si>
    <t>sea-level engine</t>
    <phoneticPr fontId="1" type="noConversion"/>
  </si>
  <si>
    <t>Atlas V Centuar DES</t>
    <phoneticPr fontId="1" type="noConversion"/>
  </si>
  <si>
    <t>YF-75D</t>
    <phoneticPr fontId="1" type="noConversion"/>
  </si>
  <si>
    <t>entry Cost</t>
    <phoneticPr fontId="1" type="noConversion"/>
  </si>
  <si>
    <t>Aerozine/NTO</t>
    <phoneticPr fontId="1" type="noConversion"/>
  </si>
  <si>
    <t>Based on RD-193</t>
    <phoneticPr fontId="1" type="noConversion"/>
  </si>
  <si>
    <t>MMH/NTO</t>
    <phoneticPr fontId="1" type="noConversion"/>
  </si>
  <si>
    <t>Solid</t>
    <phoneticPr fontId="1" type="noConversion"/>
  </si>
  <si>
    <t>FB KR-1x2 "Twin-Boar" Liquid Fuel Engine</t>
    <phoneticPr fontId="1" type="noConversion"/>
  </si>
  <si>
    <t>J-2X</t>
    <phoneticPr fontId="1" type="noConversion"/>
  </si>
  <si>
    <t>Hydrolox</t>
    <phoneticPr fontId="1" type="noConversion"/>
  </si>
  <si>
    <t>High Entry Cost for low unit cost</t>
    <phoneticPr fontId="1" type="noConversion"/>
  </si>
  <si>
    <t>AJ10-137</t>
    <phoneticPr fontId="1" type="noConversion"/>
  </si>
  <si>
    <t>AJ10-190</t>
    <phoneticPr fontId="1" type="noConversion"/>
  </si>
  <si>
    <t>Apollo SPS Engine</t>
    <phoneticPr fontId="1" type="noConversion"/>
  </si>
  <si>
    <t>Shuttle OMS &amp; Orion Engine</t>
    <phoneticPr fontId="1" type="noConversion"/>
  </si>
  <si>
    <t>MMH/MON3</t>
    <phoneticPr fontId="1" type="noConversion"/>
  </si>
  <si>
    <t>LR87-5</t>
    <phoneticPr fontId="1" type="noConversion"/>
  </si>
  <si>
    <t>LR87-11</t>
    <phoneticPr fontId="1" type="noConversion"/>
  </si>
  <si>
    <t>LR87-LHR</t>
    <phoneticPr fontId="1" type="noConversion"/>
  </si>
  <si>
    <t>Improvement over LR87-3</t>
    <phoneticPr fontId="1" type="noConversion"/>
  </si>
  <si>
    <t>LR91-11</t>
    <phoneticPr fontId="1" type="noConversion"/>
  </si>
  <si>
    <t>CR-10A 'Stromboli' Liquid Hydrogen Engine</t>
    <phoneticPr fontId="1" type="noConversion"/>
  </si>
  <si>
    <t>CR-2 'Vesuvius' Liquid Hydrogen Engine</t>
    <phoneticPr fontId="1" type="noConversion"/>
  </si>
  <si>
    <t>CE-10 'Hecate' Liquid Hydrogen Engine</t>
    <phoneticPr fontId="1" type="noConversion"/>
  </si>
  <si>
    <t>Scaled Vulcain 2</t>
    <phoneticPr fontId="1" type="noConversion"/>
  </si>
  <si>
    <t>CR-0120 'Erebus' Liquid Hydrogen Engine</t>
    <phoneticPr fontId="1" type="noConversion"/>
  </si>
  <si>
    <t>Scaled RD-0120</t>
    <phoneticPr fontId="1" type="noConversion"/>
  </si>
  <si>
    <t>CE-60 'Pavonis' Liquid Hydrogen Engine</t>
    <phoneticPr fontId="1" type="noConversion"/>
  </si>
  <si>
    <t>Related to RL-60</t>
    <phoneticPr fontId="1" type="noConversion"/>
  </si>
  <si>
    <t>CR-9B 'Fuji' Liquid Hydrogen Engine</t>
    <phoneticPr fontId="1" type="noConversion"/>
  </si>
  <si>
    <t>Gas Generator</t>
    <phoneticPr fontId="1" type="noConversion"/>
  </si>
  <si>
    <t>Based on LE-9</t>
    <phoneticPr fontId="1" type="noConversion"/>
  </si>
  <si>
    <t>CE-2X 'Ulysses' Liquid Hydrogen Engine</t>
    <phoneticPr fontId="1" type="noConversion"/>
  </si>
  <si>
    <t>Improved J-2X</t>
    <phoneticPr fontId="1" type="noConversion"/>
  </si>
  <si>
    <t>CR-68 'Etna' Liquid Hydrogen Engine</t>
    <phoneticPr fontId="1" type="noConversion"/>
  </si>
  <si>
    <t>Based on RS-68</t>
    <phoneticPr fontId="1" type="noConversion"/>
  </si>
  <si>
    <t>MU-018 'Hawk' Liquid Methane Engine</t>
    <phoneticPr fontId="1" type="noConversion"/>
  </si>
  <si>
    <t>MR-1 'Compsognathus' Liquid Methane Engine</t>
    <phoneticPr fontId="1" type="noConversion"/>
  </si>
  <si>
    <t>MU-10 'Buzzard' Liquid Methane Engine</t>
    <phoneticPr fontId="1" type="noConversion"/>
  </si>
  <si>
    <t>MU-11 'Harrier' Liquid Methane Engine</t>
    <phoneticPr fontId="1" type="noConversion"/>
  </si>
  <si>
    <t>MR-4 'Iguanodon' Liquid Methane Engine</t>
    <phoneticPr fontId="1" type="noConversion"/>
  </si>
  <si>
    <t>MU-421 'Eagle' Liquid Methane Engine</t>
    <phoneticPr fontId="1" type="noConversion"/>
  </si>
  <si>
    <t>MR-8 'Allosaur' Liquid Methane Engine</t>
    <phoneticPr fontId="1" type="noConversion"/>
  </si>
  <si>
    <t>MU-4U 'Vulture' Liquid Methane Engine</t>
    <phoneticPr fontId="1" type="noConversion"/>
  </si>
  <si>
    <t>Classification</t>
    <phoneticPr fontId="1" type="noConversion"/>
  </si>
  <si>
    <t>Real</t>
    <phoneticPr fontId="1" type="noConversion"/>
  </si>
  <si>
    <t>Squad</t>
    <phoneticPr fontId="1" type="noConversion"/>
  </si>
  <si>
    <t>Novapunch</t>
    <phoneticPr fontId="1" type="noConversion"/>
  </si>
  <si>
    <t>Cryoengine</t>
    <phoneticPr fontId="1" type="noConversion"/>
  </si>
  <si>
    <t>Ignitions</t>
    <phoneticPr fontId="1" type="noConversion"/>
  </si>
  <si>
    <t>RS-27A</t>
    <phoneticPr fontId="1" type="noConversion"/>
  </si>
  <si>
    <t>Delta III Engine</t>
    <phoneticPr fontId="1" type="noConversion"/>
  </si>
  <si>
    <t>Advanced Liquid Fuel Booster (2xAR-1)</t>
    <phoneticPr fontId="1" type="noConversion"/>
  </si>
  <si>
    <t>Novapunch</t>
    <phoneticPr fontId="1" type="noConversion"/>
  </si>
  <si>
    <t>CMM-158 Radial Liquid Booster</t>
    <phoneticPr fontId="1" type="noConversion"/>
  </si>
  <si>
    <t>Strap-on Liquid Booster</t>
    <phoneticPr fontId="1" type="noConversion"/>
  </si>
  <si>
    <t>YF-100K</t>
    <phoneticPr fontId="1" type="noConversion"/>
  </si>
  <si>
    <t>RD-181</t>
    <phoneticPr fontId="1" type="noConversion"/>
  </si>
  <si>
    <t>Real/Launcher's Pack</t>
    <phoneticPr fontId="1" type="noConversion"/>
  </si>
  <si>
    <t>Real/SEP</t>
    <phoneticPr fontId="1" type="noConversion"/>
  </si>
  <si>
    <t>Real/KIU</t>
    <phoneticPr fontId="1" type="noConversion"/>
  </si>
  <si>
    <t>Real/Vulcan</t>
    <phoneticPr fontId="1" type="noConversion"/>
  </si>
  <si>
    <t>Real/Angara</t>
    <phoneticPr fontId="1" type="noConversion"/>
  </si>
  <si>
    <t>RD-151</t>
    <phoneticPr fontId="1" type="noConversion"/>
  </si>
  <si>
    <t>RD-191M</t>
    <phoneticPr fontId="1" type="noConversion"/>
  </si>
  <si>
    <t>Angara</t>
    <phoneticPr fontId="1" type="noConversion"/>
  </si>
  <si>
    <t>RD-195</t>
    <phoneticPr fontId="1" type="noConversion"/>
  </si>
  <si>
    <t>RD-160</t>
    <phoneticPr fontId="1" type="noConversion"/>
  </si>
  <si>
    <t>RD-0124</t>
    <phoneticPr fontId="1" type="noConversion"/>
  </si>
  <si>
    <t>RD-191V</t>
    <phoneticPr fontId="1" type="noConversion"/>
  </si>
  <si>
    <t>Long March 6A Booster</t>
    <phoneticPr fontId="1" type="noConversion"/>
  </si>
  <si>
    <t>KIU</t>
    <phoneticPr fontId="1" type="noConversion"/>
  </si>
  <si>
    <t>Fuel: 57.59t</t>
    <phoneticPr fontId="1" type="noConversion"/>
  </si>
  <si>
    <t>Fuel: 35.6t</t>
    <phoneticPr fontId="1" type="noConversion"/>
  </si>
  <si>
    <t>Fuel: 1.424t</t>
    <phoneticPr fontId="1" type="noConversion"/>
  </si>
  <si>
    <t>Fuel: 3.916t</t>
    <phoneticPr fontId="1" type="noConversion"/>
  </si>
  <si>
    <t>Fuel: 12.015t</t>
    <phoneticPr fontId="1" type="noConversion"/>
  </si>
  <si>
    <t>Fuel: 74.76t</t>
    <phoneticPr fontId="1" type="noConversion"/>
  </si>
  <si>
    <t>Fuel: 160.2t</t>
    <phoneticPr fontId="1" type="noConversion"/>
  </si>
  <si>
    <t>Fuel: 2.136t</t>
    <phoneticPr fontId="1" type="noConversion"/>
  </si>
  <si>
    <t>Fuel: 0.89t</t>
    <phoneticPr fontId="1" type="noConversion"/>
  </si>
  <si>
    <t>Advanced 5 Segment Solid Rocket Booster</t>
    <phoneticPr fontId="1" type="noConversion"/>
  </si>
  <si>
    <t>Fuel: 625t</t>
    <phoneticPr fontId="1" type="noConversion"/>
  </si>
  <si>
    <t>Chinese 2.25m Solid Rocket Motor</t>
    <phoneticPr fontId="1" type="noConversion"/>
  </si>
  <si>
    <t>Chinese 3.35m Solid Rocket Motor</t>
    <phoneticPr fontId="1" type="noConversion"/>
  </si>
  <si>
    <t>Fuel: 81.78t</t>
    <phoneticPr fontId="1" type="noConversion"/>
  </si>
  <si>
    <t>Fuel: 221.5t</t>
    <phoneticPr fontId="1" type="noConversion"/>
  </si>
  <si>
    <t>Advanced 4 Segment Solid Rocket Booster</t>
    <phoneticPr fontId="1" type="noConversion"/>
  </si>
  <si>
    <t>Advanced 3 Segment Solid Rocket Booster</t>
    <phoneticPr fontId="1" type="noConversion"/>
  </si>
  <si>
    <t>Advanced 2 Segment Solid Rocket Booster</t>
    <phoneticPr fontId="1" type="noConversion"/>
  </si>
  <si>
    <t>Fuel: 500t</t>
    <phoneticPr fontId="1" type="noConversion"/>
  </si>
  <si>
    <t>Fuel: 375t</t>
    <phoneticPr fontId="1" type="noConversion"/>
  </si>
  <si>
    <t>Fuel: 250t</t>
    <phoneticPr fontId="1" type="noConversion"/>
  </si>
  <si>
    <t>Advanced Solid Booster Lite (1.25m - 2 segment)</t>
    <phoneticPr fontId="1" type="noConversion"/>
  </si>
  <si>
    <t>Advanced Solid Booster Lite (1.25m - 3 segment)</t>
    <phoneticPr fontId="1" type="noConversion"/>
  </si>
  <si>
    <t>Advanced Solid Booster Lite (1.25m - 4 segment)</t>
    <phoneticPr fontId="1" type="noConversion"/>
  </si>
  <si>
    <t>Fuel: 10.68t</t>
    <phoneticPr fontId="1" type="noConversion"/>
  </si>
  <si>
    <t>Fuel: 16.02t</t>
    <phoneticPr fontId="1" type="noConversion"/>
  </si>
  <si>
    <t>Fuel: 21.36t</t>
    <phoneticPr fontId="1" type="noConversion"/>
  </si>
  <si>
    <t>Advanced Solid Booster-Derived PAM (1.25m)</t>
    <phoneticPr fontId="1" type="noConversion"/>
  </si>
  <si>
    <t>KMX Industries MiniBooster</t>
    <phoneticPr fontId="1" type="noConversion"/>
  </si>
  <si>
    <t>Fuel: 1.958t</t>
    <phoneticPr fontId="1" type="noConversion"/>
  </si>
  <si>
    <t>Fuel: 2.67t</t>
    <phoneticPr fontId="1" type="noConversion"/>
  </si>
  <si>
    <t>AJ-60A</t>
    <phoneticPr fontId="1" type="noConversion"/>
  </si>
  <si>
    <t>HTPB</t>
    <phoneticPr fontId="1" type="noConversion"/>
  </si>
  <si>
    <t>PBAN</t>
    <phoneticPr fontId="1" type="noConversion"/>
  </si>
  <si>
    <t>Fuel: 42.48t</t>
    <phoneticPr fontId="1" type="noConversion"/>
  </si>
  <si>
    <t>GEM-60</t>
    <phoneticPr fontId="1" type="noConversion"/>
  </si>
  <si>
    <t>Fuel: 29.7t</t>
    <phoneticPr fontId="1" type="noConversion"/>
  </si>
  <si>
    <t>GEM-63</t>
    <phoneticPr fontId="1" type="noConversion"/>
  </si>
  <si>
    <t>Fuel: 44.2t</t>
    <phoneticPr fontId="1" type="noConversion"/>
  </si>
  <si>
    <t>GEM-63XL</t>
    <phoneticPr fontId="1" type="noConversion"/>
  </si>
  <si>
    <t>Fuel: 48t</t>
    <phoneticPr fontId="1" type="noConversion"/>
  </si>
  <si>
    <t>Fuel: 72t</t>
    <phoneticPr fontId="1" type="noConversion"/>
  </si>
  <si>
    <t>Star 48B</t>
    <phoneticPr fontId="1" type="noConversion"/>
  </si>
  <si>
    <t>Fuel: 2t</t>
    <phoneticPr fontId="1" type="noConversion"/>
  </si>
  <si>
    <t>P241 Solid Rocket Booster</t>
    <phoneticPr fontId="1" type="noConversion"/>
  </si>
  <si>
    <t>Real/Phoenix Industry</t>
    <phoneticPr fontId="1" type="noConversion"/>
  </si>
  <si>
    <t>Fuel: 240t</t>
    <phoneticPr fontId="1" type="noConversion"/>
  </si>
  <si>
    <t>SRB-46 "Sidekick" Solid Booster</t>
    <phoneticPr fontId="1" type="noConversion"/>
  </si>
  <si>
    <t>Fuel: 9t</t>
    <phoneticPr fontId="1" type="noConversion"/>
  </si>
  <si>
    <t>Phoenix Industry</t>
  </si>
  <si>
    <t>PI-S-25 "Nudge" Solid Fuel Booster</t>
    <phoneticPr fontId="1" type="noConversion"/>
  </si>
  <si>
    <t>Fuel: 5t</t>
    <phoneticPr fontId="1" type="noConversion"/>
  </si>
  <si>
    <t>RD-192</t>
    <phoneticPr fontId="1" type="noConversion"/>
  </si>
  <si>
    <t>RD-196</t>
    <phoneticPr fontId="1" type="noConversion"/>
  </si>
  <si>
    <t>RD-163</t>
    <phoneticPr fontId="1" type="noConversion"/>
  </si>
  <si>
    <t>RD-192V</t>
    <phoneticPr fontId="1" type="noConversion"/>
  </si>
  <si>
    <t>KR-1 'Walrus' Liquid Fuel Engine</t>
    <phoneticPr fontId="1" type="noConversion"/>
  </si>
  <si>
    <t>NFLV</t>
    <phoneticPr fontId="1" type="noConversion"/>
  </si>
  <si>
    <t>Related to AR-1</t>
    <phoneticPr fontId="1" type="noConversion"/>
  </si>
  <si>
    <t>KR-6 'Manatee' Liquid Fuel Engine</t>
    <phoneticPr fontId="1" type="noConversion"/>
  </si>
  <si>
    <t>KS-1M 'Otter' Liquid Fuel Engine</t>
    <phoneticPr fontId="1" type="noConversion"/>
  </si>
  <si>
    <t>NFLV</t>
    <phoneticPr fontId="1" type="noConversion"/>
  </si>
  <si>
    <t>Aerozine/NTO</t>
    <phoneticPr fontId="1" type="noConversion"/>
  </si>
  <si>
    <t>KR-1M-V 'Sphinx' Liquid Fuel Engine</t>
    <phoneticPr fontId="1" type="noConversion"/>
  </si>
  <si>
    <t>KF-135 'Lynx' Liquid Fuel Engine</t>
    <phoneticPr fontId="1" type="noConversion"/>
  </si>
  <si>
    <t>SCC</t>
    <phoneticPr fontId="1" type="noConversion"/>
  </si>
  <si>
    <t>Based on YF-135</t>
    <phoneticPr fontId="1" type="noConversion"/>
  </si>
  <si>
    <t>KF-130 'Cougar' Liquid Fuel Engine</t>
    <phoneticPr fontId="1" type="noConversion"/>
  </si>
  <si>
    <t>LV-95 Orbital Maneuvering Engine</t>
    <phoneticPr fontId="1" type="noConversion"/>
  </si>
  <si>
    <t>NFS</t>
    <phoneticPr fontId="1" type="noConversion"/>
  </si>
  <si>
    <t>LV-95-6 Orbital Maneuvering Engine Cluster</t>
    <phoneticPr fontId="1" type="noConversion"/>
  </si>
  <si>
    <t>LV-601 Orbital Maneuvering Engine</t>
    <phoneticPr fontId="1" type="noConversion"/>
  </si>
  <si>
    <t>MMH/NTO</t>
    <phoneticPr fontId="1" type="noConversion"/>
  </si>
  <si>
    <t>SCC</t>
    <phoneticPr fontId="1" type="noConversion"/>
  </si>
  <si>
    <t>LV-601-4 Orbital Maneuvering Engine Cluster</t>
    <phoneticPr fontId="1" type="noConversion"/>
  </si>
  <si>
    <t>Based on Chinese FFSCC 200t engine</t>
    <phoneticPr fontId="1" type="noConversion"/>
  </si>
  <si>
    <t>KF-90 'Orca' Liquid Fuel Engine</t>
    <phoneticPr fontId="1" type="noConversion"/>
  </si>
  <si>
    <t>KR-84 'Ocelot' Liquid Fuel Engine</t>
    <phoneticPr fontId="1" type="noConversion"/>
  </si>
  <si>
    <t>Based on YF-90</t>
    <phoneticPr fontId="1" type="noConversion"/>
  </si>
  <si>
    <t>Scaled down RS84</t>
    <phoneticPr fontId="1" type="noConversion"/>
  </si>
  <si>
    <t>CA - ST-25 "Toelle" Liquid Fuel Engine</t>
    <phoneticPr fontId="1" type="noConversion"/>
  </si>
  <si>
    <t>Cormorant Aeronology</t>
  </si>
  <si>
    <t>CA - STB-26 Liquid Booster Engine</t>
    <phoneticPr fontId="1" type="noConversion"/>
  </si>
  <si>
    <t>Cormorant Aeronology</t>
    <phoneticPr fontId="1" type="noConversion"/>
  </si>
  <si>
    <t>Liquid Fuel</t>
    <phoneticPr fontId="1" type="noConversion"/>
  </si>
  <si>
    <t>Future Tech</t>
    <phoneticPr fontId="1" type="noConversion"/>
  </si>
  <si>
    <t>SSE</t>
    <phoneticPr fontId="1" type="noConversion"/>
  </si>
  <si>
    <t>SSE</t>
    <phoneticPr fontId="1" type="noConversion"/>
  </si>
  <si>
    <t>FSX-2 Shuttle Engine</t>
    <phoneticPr fontId="1" type="noConversion"/>
  </si>
  <si>
    <t>FSX-3 Shuttle Engine</t>
    <phoneticPr fontId="1" type="noConversion"/>
  </si>
  <si>
    <t>FSX-4 Rotating Big Bang Engine</t>
    <phoneticPr fontId="1" type="noConversion"/>
  </si>
  <si>
    <t>NV-10 'Eel' Atomic Rocket Motor</t>
    <phoneticPr fontId="1" type="noConversion"/>
  </si>
  <si>
    <t>LH2</t>
    <phoneticPr fontId="1" type="noConversion"/>
  </si>
  <si>
    <t>Kerbal Atomics</t>
    <phoneticPr fontId="1" type="noConversion"/>
  </si>
  <si>
    <t>NV-100 'Neptune' Trimodal Atomic Rocket Motor</t>
    <phoneticPr fontId="1" type="noConversion"/>
  </si>
  <si>
    <t>Hydrolox</t>
    <phoneticPr fontId="1" type="noConversion"/>
  </si>
  <si>
    <t>NV-50 'Stubber' Augmented Atomic Rocket Motor</t>
    <phoneticPr fontId="1" type="noConversion"/>
  </si>
  <si>
    <t>NV-GE 'Liberator' Atomic Rocket Motor</t>
    <phoneticPr fontId="1" type="noConversion"/>
  </si>
  <si>
    <t>NV-GX 'Emancipator' Atomic Rocket Motor</t>
    <phoneticPr fontId="1" type="noConversion"/>
  </si>
  <si>
    <t>EnrichedUranium/LH2</t>
    <phoneticPr fontId="1" type="noConversion"/>
  </si>
  <si>
    <t>rated for 2800s</t>
    <phoneticPr fontId="1" type="noConversion"/>
  </si>
  <si>
    <t>NV-GL 'Deliverance' Atomic Aerospike Rocket</t>
    <phoneticPr fontId="1" type="noConversion"/>
  </si>
  <si>
    <t>Nuclear Rocket</t>
    <phoneticPr fontId="1" type="noConversion"/>
  </si>
  <si>
    <t>NV-500 'Poseidon' Trimodal Atomic Rocket Motor</t>
    <phoneticPr fontId="1" type="noConversion"/>
  </si>
  <si>
    <t>NV-DC 'Scylla' Atomic Aerospike Rocket</t>
    <phoneticPr fontId="1" type="noConversion"/>
  </si>
  <si>
    <t>FSX-5L Linear Aerospike</t>
    <phoneticPr fontId="1" type="noConversion"/>
  </si>
  <si>
    <t>FSX-0 Micro Shuttle Advance Engine</t>
    <phoneticPr fontId="1" type="noConversion"/>
  </si>
  <si>
    <t>FSX-1 OMS Engine</t>
    <phoneticPr fontId="1" type="noConversion"/>
  </si>
  <si>
    <t>Kestrel</t>
    <phoneticPr fontId="1" type="noConversion"/>
  </si>
  <si>
    <t>Kerolox</t>
    <phoneticPr fontId="1" type="noConversion"/>
  </si>
  <si>
    <t>Raptor Vacuum mini</t>
    <phoneticPr fontId="1" type="noConversion"/>
  </si>
  <si>
    <t>Methalox</t>
    <phoneticPr fontId="1" type="noConversion"/>
  </si>
  <si>
    <t>AJ10-118k</t>
    <phoneticPr fontId="1" type="noConversion"/>
  </si>
  <si>
    <t>Real/Cormorant Aeronology</t>
    <phoneticPr fontId="1" type="noConversion"/>
  </si>
  <si>
    <t>64-8S 'Chickadee' Landing Engine</t>
    <phoneticPr fontId="1" type="noConversion"/>
  </si>
  <si>
    <t>96-8S 'Hummingbird' Landing Engine</t>
  </si>
  <si>
    <t>NFS</t>
    <phoneticPr fontId="1" type="noConversion"/>
  </si>
  <si>
    <t>SuperDraco Engine</t>
    <phoneticPr fontId="1" type="noConversion"/>
  </si>
  <si>
    <t>Real/KRE</t>
    <phoneticPr fontId="1" type="noConversion"/>
  </si>
  <si>
    <t>CA - ST-6 "Tiny Tim" Liquid Engine</t>
    <phoneticPr fontId="1" type="noConversion"/>
  </si>
  <si>
    <t>KS-1E 'Goldfish' Liquid Fuel Engine</t>
    <phoneticPr fontId="1" type="noConversion"/>
  </si>
  <si>
    <t>Electric Pump</t>
    <phoneticPr fontId="1" type="noConversion"/>
  </si>
  <si>
    <t xml:space="preserve">Based on Rutherford Engine </t>
    <phoneticPr fontId="1" type="noConversion"/>
  </si>
  <si>
    <t>KR-1E-V 'Angora' Liquid Fuel Engine</t>
    <phoneticPr fontId="1" type="noConversion"/>
  </si>
  <si>
    <t>Merlin-1dv+</t>
    <phoneticPr fontId="1" type="noConversion"/>
  </si>
  <si>
    <t>Launcher's Pack</t>
    <phoneticPr fontId="1" type="noConversion"/>
  </si>
  <si>
    <t>Freyja Light Duty Rocket Motor</t>
    <phoneticPr fontId="1" type="noConversion"/>
  </si>
  <si>
    <t>Tiangong Main Engine</t>
    <phoneticPr fontId="1" type="noConversion"/>
  </si>
  <si>
    <t>SP-R1 "Boost-O-Tron" Air-Augmented Solid Booster</t>
    <phoneticPr fontId="1" type="noConversion"/>
  </si>
  <si>
    <t>Solid</t>
    <phoneticPr fontId="1" type="noConversion"/>
  </si>
  <si>
    <t>MK2E</t>
    <phoneticPr fontId="1" type="noConversion"/>
  </si>
  <si>
    <t>Fuel: 4.45t</t>
    <phoneticPr fontId="1" type="noConversion"/>
  </si>
  <si>
    <t>SP-R7 "Mallet" Air-Augmented Solid Booster</t>
    <phoneticPr fontId="1" type="noConversion"/>
  </si>
  <si>
    <t>Fuel: 7.28t</t>
    <phoneticPr fontId="1" type="noConversion"/>
  </si>
  <si>
    <t>TLA-200 "Wedge" Linear Aerospike Engine</t>
    <phoneticPr fontId="1" type="noConversion"/>
  </si>
  <si>
    <t>JE-1 "Mule" Turbofan Engine</t>
    <phoneticPr fontId="1" type="noConversion"/>
  </si>
  <si>
    <t>Jet</t>
    <phoneticPr fontId="1" type="noConversion"/>
  </si>
  <si>
    <t>Turbofan</t>
    <phoneticPr fontId="1" type="noConversion"/>
  </si>
  <si>
    <t>H-VR "J Edgar" VTOL Engine</t>
    <phoneticPr fontId="1" type="noConversion"/>
  </si>
  <si>
    <t>LE-30x3 "Trident" Liquid Fuel Engine</t>
    <phoneticPr fontId="1" type="noConversion"/>
  </si>
  <si>
    <t>SP-x4 "Sledgehammer" Air-Augmented Rocket Engine</t>
    <phoneticPr fontId="1" type="noConversion"/>
  </si>
  <si>
    <t>Z0-OM E.S.T.O.C. Engine</t>
    <phoneticPr fontId="1" type="noConversion"/>
  </si>
  <si>
    <t>EEP-13 "Spirit" Ion Thruster</t>
    <phoneticPr fontId="1" type="noConversion"/>
  </si>
  <si>
    <t>Xenon</t>
    <phoneticPr fontId="1" type="noConversion"/>
  </si>
  <si>
    <t>Ion Engine</t>
    <phoneticPr fontId="1" type="noConversion"/>
  </si>
  <si>
    <t>P-G0 "JumpJet" VTOL Engine</t>
    <phoneticPr fontId="1" type="noConversion"/>
  </si>
  <si>
    <t>R-44 "Mongrel" Vertical Lift-off/Landing Engine</t>
    <phoneticPr fontId="1" type="noConversion"/>
  </si>
  <si>
    <t>X-44 M.A.T.T.O.C.K. Engine</t>
    <phoneticPr fontId="1" type="noConversion"/>
  </si>
  <si>
    <t>R-S3 "Pegasus" VTOL engine</t>
    <phoneticPr fontId="1" type="noConversion"/>
  </si>
  <si>
    <t>AT-2 "Pluto" Atomic Rocket Motor</t>
    <phoneticPr fontId="1" type="noConversion"/>
  </si>
  <si>
    <t>CH4</t>
    <phoneticPr fontId="1" type="noConversion"/>
  </si>
  <si>
    <t>J-58 "Afterburn" TurboRamjet Engine</t>
    <phoneticPr fontId="1" type="noConversion"/>
  </si>
  <si>
    <t>Ramjet</t>
    <phoneticPr fontId="1" type="noConversion"/>
  </si>
  <si>
    <t>R4-D "Rontgen" Atomic Thermal Jet</t>
    <phoneticPr fontId="1" type="noConversion"/>
  </si>
  <si>
    <t>Nuclear Jet</t>
    <phoneticPr fontId="1" type="noConversion"/>
  </si>
  <si>
    <t>V-1R "Siddeley" VTOL engine</t>
    <phoneticPr fontId="1" type="noConversion"/>
  </si>
  <si>
    <t>LE-25 "Corgi" Liquid Fuel Engine</t>
    <phoneticPr fontId="1" type="noConversion"/>
  </si>
  <si>
    <t>Mx2 "Stationkeeper" OMS Pod</t>
    <phoneticPr fontId="1" type="noConversion"/>
  </si>
  <si>
    <t>RS-88 * 4</t>
    <phoneticPr fontId="1" type="noConversion"/>
  </si>
  <si>
    <t>MMH/MON3</t>
    <phoneticPr fontId="1" type="noConversion"/>
  </si>
  <si>
    <t>Real/CST100</t>
    <phoneticPr fontId="1" type="noConversion"/>
  </si>
  <si>
    <t>F119-PW-100</t>
    <phoneticPr fontId="1" type="noConversion"/>
  </si>
  <si>
    <t>Real</t>
    <phoneticPr fontId="1" type="noConversion"/>
  </si>
  <si>
    <t>BE-3U</t>
    <phoneticPr fontId="1" type="noConversion"/>
  </si>
  <si>
    <t>Real/NewGlenn</t>
    <phoneticPr fontId="1" type="noConversion"/>
  </si>
  <si>
    <t>Expander Bleed</t>
    <phoneticPr fontId="1" type="noConversion"/>
  </si>
  <si>
    <t>BE-4U</t>
    <phoneticPr fontId="1" type="noConversion"/>
  </si>
  <si>
    <t>Real/NewGlenn</t>
    <phoneticPr fontId="1" type="noConversion"/>
  </si>
  <si>
    <t>BE-7</t>
    <phoneticPr fontId="1" type="noConversion"/>
  </si>
  <si>
    <t>Hydrolox</t>
    <phoneticPr fontId="1" type="noConversion"/>
  </si>
  <si>
    <t>Expander</t>
    <phoneticPr fontId="1" type="noConversion"/>
  </si>
  <si>
    <t>Rockomax 105-7P "Thunder" Liquid Fuel Engine</t>
    <phoneticPr fontId="1" type="noConversion"/>
  </si>
  <si>
    <t>Ven</t>
    <phoneticPr fontId="1" type="noConversion"/>
  </si>
  <si>
    <t>LV-1F "Fire Ant"</t>
    <phoneticPr fontId="1" type="noConversion"/>
  </si>
  <si>
    <t>O-40 "Breeze" Heavy MonoPropellant Engine</t>
    <phoneticPr fontId="1" type="noConversion"/>
  </si>
  <si>
    <t>LV-900 "Beagle" Liquid Fuel Engine</t>
    <phoneticPr fontId="1" type="noConversion"/>
  </si>
  <si>
    <t>NT-5R "Shiba" Rocket Motor</t>
    <phoneticPr fontId="1" type="noConversion"/>
  </si>
  <si>
    <t>RT-20 "Sickle" Solid Fuel Booster</t>
    <phoneticPr fontId="1" type="noConversion"/>
  </si>
  <si>
    <t>Solid</t>
    <phoneticPr fontId="1" type="noConversion"/>
  </si>
  <si>
    <t>Ven</t>
    <phoneticPr fontId="1" type="noConversion"/>
  </si>
  <si>
    <t>Fuel: 7.832</t>
    <phoneticPr fontId="1" type="noConversion"/>
  </si>
  <si>
    <t>RT-2 "Grasshopper" Solid Rocket Booster</t>
    <phoneticPr fontId="1" type="noConversion"/>
  </si>
  <si>
    <t>Fuel: 1.002t</t>
    <phoneticPr fontId="1" type="noConversion"/>
  </si>
  <si>
    <t>RT-1 "Cricket" Solid Rocket Booster</t>
    <phoneticPr fontId="1" type="noConversion"/>
  </si>
  <si>
    <t>Fuel:0.501t</t>
    <phoneticPr fontId="1" type="noConversion"/>
  </si>
  <si>
    <t>J-10 "Rattler" Pulse Jet Engine</t>
  </si>
  <si>
    <t>Jet</t>
    <phoneticPr fontId="1" type="noConversion"/>
  </si>
  <si>
    <t>Turbofan</t>
    <phoneticPr fontId="1" type="noConversion"/>
  </si>
  <si>
    <t>LV-T15 "Dachshund" Liquid Fuel Engine</t>
    <phoneticPr fontId="1" type="noConversion"/>
  </si>
  <si>
    <t>Rated for 200s</t>
    <phoneticPr fontId="1" type="noConversion"/>
  </si>
  <si>
    <t>Rated for 150s</t>
    <phoneticPr fontId="1" type="noConversion"/>
  </si>
  <si>
    <t>Rated for 100s</t>
    <phoneticPr fontId="1" type="noConversion"/>
  </si>
  <si>
    <t>RE-D7 "Bollard" Liquid Fuel Engine</t>
    <phoneticPr fontId="1" type="noConversion"/>
  </si>
  <si>
    <t>kerolox</t>
    <phoneticPr fontId="1" type="noConversion"/>
  </si>
  <si>
    <t>RE-N4 "Nova" Atomic Rocket Motor</t>
    <phoneticPr fontId="1" type="noConversion"/>
  </si>
  <si>
    <t>O-1 "Huff" Tiny MonoPropellant Fuel Engine</t>
    <phoneticPr fontId="1" type="noConversion"/>
  </si>
  <si>
    <t>Hydrazine</t>
    <phoneticPr fontId="1" type="noConversion"/>
  </si>
  <si>
    <t>RE-M7 "Pila"</t>
  </si>
  <si>
    <t>M82A1 Aerobee MK1</t>
    <phoneticPr fontId="1" type="noConversion"/>
  </si>
  <si>
    <t>Kerolox</t>
    <phoneticPr fontId="1" type="noConversion"/>
  </si>
  <si>
    <t>M107A1 Aerobee MK2</t>
    <phoneticPr fontId="1" type="noConversion"/>
  </si>
  <si>
    <t>UDMH/NTO</t>
    <phoneticPr fontId="1" type="noConversion"/>
  </si>
  <si>
    <t>SL-ISP</t>
  </si>
  <si>
    <t>Vac-ISP</t>
  </si>
  <si>
    <t>TQ-12</t>
    <phoneticPr fontId="1" type="noConversion"/>
  </si>
  <si>
    <t>KQ-12</t>
    <phoneticPr fontId="1" type="noConversion"/>
  </si>
  <si>
    <t>TQ-12-Vac</t>
    <phoneticPr fontId="1" type="noConversion"/>
  </si>
  <si>
    <t>TQ-12A</t>
    <phoneticPr fontId="1" type="noConversion"/>
  </si>
  <si>
    <t>TQ-11</t>
    <phoneticPr fontId="1" type="noConversion"/>
  </si>
  <si>
    <t>KQ-11</t>
    <phoneticPr fontId="1" type="noConversion"/>
  </si>
  <si>
    <t>TQ-15A</t>
    <phoneticPr fontId="1" type="noConversion"/>
  </si>
  <si>
    <t>Merlin-1d++(test limit)</t>
    <phoneticPr fontId="1" type="noConversion"/>
  </si>
  <si>
    <t>Not intended to implement into the game, just show the theoretical limit of the engine.</t>
    <phoneticPr fontId="1" type="noConversion"/>
  </si>
  <si>
    <t>TH-11</t>
    <phoneticPr fontId="1" type="noConversion"/>
  </si>
  <si>
    <t>Kerolox</t>
    <phoneticPr fontId="1" type="noConversion"/>
  </si>
  <si>
    <t>SCC</t>
    <phoneticPr fontId="1" type="noConversion"/>
  </si>
  <si>
    <t>100%:300KN</t>
    <phoneticPr fontId="1" type="noConversion"/>
  </si>
  <si>
    <t>Real</t>
    <phoneticPr fontId="1" type="noConversion"/>
  </si>
  <si>
    <t>TH-12</t>
    <phoneticPr fontId="1" type="noConversion"/>
  </si>
  <si>
    <t>100%: 1205KN</t>
    <phoneticPr fontId="1" type="noConversion"/>
  </si>
  <si>
    <t>DF-H06S "Hestia" Liquid Hydrogen Engine</t>
  </si>
  <si>
    <t>Hydrolox</t>
    <phoneticPr fontId="1" type="noConversion"/>
  </si>
  <si>
    <t>Expander</t>
    <phoneticPr fontId="1" type="noConversion"/>
  </si>
  <si>
    <t>Cryoengine Expension</t>
    <phoneticPr fontId="1" type="noConversion"/>
  </si>
  <si>
    <t>DF-H06S "Hestia" Liquid Hydrogen Engine</t>
    <phoneticPr fontId="1" type="noConversion"/>
  </si>
  <si>
    <t>DF-H37G "Aso" Liquid Hydrogen Engine</t>
  </si>
  <si>
    <t>DF-H12G "Datun" Liquid Hydrogen Engine</t>
    <phoneticPr fontId="1" type="noConversion"/>
  </si>
  <si>
    <t>DF-H18G "Karakuni" Liquid Hydrogen Engine</t>
    <phoneticPr fontId="1" type="noConversion"/>
  </si>
  <si>
    <t>DF-H25G "Kunlun" Liquid Hydrogen Engine</t>
  </si>
  <si>
    <t>DF-H37G "Aso" Liquid Hydrogen Engine</t>
    <phoneticPr fontId="1" type="noConversion"/>
  </si>
  <si>
    <t>Name</t>
    <phoneticPr fontId="1" type="noConversion"/>
  </si>
  <si>
    <t>SL-ISP</t>
    <phoneticPr fontId="1" type="noConversion"/>
  </si>
  <si>
    <t>Config Name</t>
    <phoneticPr fontId="1" type="noConversion"/>
  </si>
  <si>
    <t>TechRequired</t>
    <phoneticPr fontId="1" type="noConversion"/>
  </si>
  <si>
    <t>advancedFuelRichStagedCombustionCycelEngine</t>
    <phoneticPr fontId="1" type="noConversion"/>
  </si>
  <si>
    <t>improvedFuelRichStagedCombustionCycelEngine</t>
    <phoneticPr fontId="1" type="noConversion"/>
  </si>
  <si>
    <t>CEX_LMO_Owl</t>
  </si>
  <si>
    <t>DF-M25K "Owl" Liquid Methane Engine</t>
  </si>
  <si>
    <t>SCC</t>
    <phoneticPr fontId="1" type="noConversion"/>
  </si>
  <si>
    <t>CEX_LMO_Shikra</t>
    <phoneticPr fontId="1" type="noConversion"/>
  </si>
  <si>
    <t>DF-M12K "Shikra" Liquid Methane Engine</t>
    <phoneticPr fontId="1" type="noConversion"/>
  </si>
  <si>
    <t>CEX_LMS_Achillo</t>
    <phoneticPr fontId="1" type="noConversion"/>
  </si>
  <si>
    <t>DF-M12J "Achillobator" Liquid Methane Engine</t>
    <phoneticPr fontId="1" type="noConversion"/>
  </si>
  <si>
    <t>advancedGGEngine</t>
    <phoneticPr fontId="1" type="noConversion"/>
  </si>
  <si>
    <t>CEX_LMS_Carnotaurus</t>
    <phoneticPr fontId="1" type="noConversion"/>
  </si>
  <si>
    <t>DF-M25J "Carnotaurus" Liquid Methane Engine</t>
    <phoneticPr fontId="1" type="noConversion"/>
  </si>
  <si>
    <t>CEX_LMS_Therizino</t>
  </si>
  <si>
    <t>DF-M37J "Therizinosaurus" Liquid Methane Engine</t>
  </si>
  <si>
    <t>CEX_LMS_Yiqi</t>
  </si>
  <si>
    <t>DF-M06J "Yiqi" Liquid Methane Engine</t>
  </si>
  <si>
    <t>argumentedGGEngine</t>
    <phoneticPr fontId="1" type="noConversion"/>
  </si>
  <si>
    <t>standard</t>
    <phoneticPr fontId="1" type="noConversion"/>
  </si>
  <si>
    <t>high-efficiency</t>
    <phoneticPr fontId="1" type="noConversion"/>
  </si>
  <si>
    <t>Sepratron I</t>
    <phoneticPr fontId="1" type="noConversion"/>
  </si>
  <si>
    <t>sepMotor1</t>
    <phoneticPr fontId="1" type="noConversion"/>
  </si>
  <si>
    <t>None</t>
    <phoneticPr fontId="1" type="noConversion"/>
  </si>
  <si>
    <t>solidRocketMotor</t>
    <phoneticPr fontId="1" type="noConversion"/>
  </si>
  <si>
    <t>TinyOMS</t>
    <phoneticPr fontId="1" type="noConversion"/>
  </si>
  <si>
    <t>pressureFedEngine</t>
    <phoneticPr fontId="1" type="noConversion"/>
  </si>
  <si>
    <t>LV-1 "Ant" Liquid Fuel Engine</t>
    <phoneticPr fontId="1" type="noConversion"/>
  </si>
  <si>
    <t>microEngine_v2</t>
    <phoneticPr fontId="1" type="noConversion"/>
  </si>
  <si>
    <t>MMH/NTO</t>
    <phoneticPr fontId="1" type="noConversion"/>
  </si>
  <si>
    <t>Hydrazine</t>
    <phoneticPr fontId="1" type="noConversion"/>
  </si>
  <si>
    <t>MicroEngineB</t>
    <phoneticPr fontId="1" type="noConversion"/>
  </si>
  <si>
    <t>advancedPressureFedEngine</t>
    <phoneticPr fontId="1" type="noConversion"/>
  </si>
  <si>
    <t>Yuanzheng-3 Engine</t>
    <phoneticPr fontId="1" type="noConversion"/>
  </si>
  <si>
    <t>KCLV_YZ3Engine</t>
    <phoneticPr fontId="1" type="noConversion"/>
  </si>
  <si>
    <t>Yuanzheng-3 Engine</t>
    <phoneticPr fontId="1" type="noConversion"/>
  </si>
  <si>
    <t>YZ3Engine_MMH/NTO</t>
    <phoneticPr fontId="1" type="noConversion"/>
  </si>
  <si>
    <t>KIU</t>
    <phoneticPr fontId="1" type="noConversion"/>
  </si>
  <si>
    <t>Cheat/KIU</t>
    <phoneticPr fontId="1" type="noConversion"/>
  </si>
  <si>
    <t>YZ3Engine_Hydrazine</t>
    <phoneticPr fontId="1" type="noConversion"/>
  </si>
  <si>
    <t>KF-0125-I</t>
    <phoneticPr fontId="1" type="noConversion"/>
  </si>
  <si>
    <t>LV-1R "Spider" Liquid Fuel Engine</t>
    <phoneticPr fontId="1" type="noConversion"/>
  </si>
  <si>
    <t>radialEngineMini_v2</t>
    <phoneticPr fontId="1" type="noConversion"/>
  </si>
  <si>
    <t>RT2</t>
    <phoneticPr fontId="1" type="noConversion"/>
  </si>
  <si>
    <t>basicRocketry</t>
    <phoneticPr fontId="1" type="noConversion"/>
  </si>
  <si>
    <t>nflv-engine-rutherford-1</t>
    <phoneticPr fontId="1" type="noConversion"/>
  </si>
  <si>
    <t>electricPumpEngine</t>
    <phoneticPr fontId="1" type="noConversion"/>
  </si>
  <si>
    <t>KS-1E</t>
    <phoneticPr fontId="1" type="noConversion"/>
  </si>
  <si>
    <t>KS-1E Boost</t>
    <phoneticPr fontId="1" type="noConversion"/>
  </si>
  <si>
    <t>orbital-engine-0625</t>
    <phoneticPr fontId="1" type="noConversion"/>
  </si>
  <si>
    <t>engine-rocket-pack-1</t>
    <phoneticPr fontId="1" type="noConversion"/>
  </si>
  <si>
    <t>96-8S 'Hummingbird' Landing Engine</t>
    <phoneticPr fontId="1" type="noConversion"/>
  </si>
  <si>
    <t>engine-rocket-pack-2</t>
    <phoneticPr fontId="1" type="noConversion"/>
  </si>
  <si>
    <t>orbital-engine-25</t>
    <phoneticPr fontId="1" type="noConversion"/>
  </si>
  <si>
    <t>stagedCombustionTech</t>
    <phoneticPr fontId="1" type="noConversion"/>
  </si>
  <si>
    <t>orbital-engine-125</t>
    <phoneticPr fontId="1" type="noConversion"/>
  </si>
  <si>
    <t>SCC</t>
    <phoneticPr fontId="1" type="noConversion"/>
  </si>
  <si>
    <t>NFS</t>
    <phoneticPr fontId="1" type="noConversion"/>
  </si>
  <si>
    <t>Kerolox</t>
    <phoneticPr fontId="1" type="noConversion"/>
  </si>
  <si>
    <t>orbital-engine-375</t>
    <phoneticPr fontId="1" type="noConversion"/>
  </si>
  <si>
    <t>sse-engine-oms-single</t>
    <phoneticPr fontId="1" type="noConversion"/>
  </si>
  <si>
    <t>sse-engine-bigbang-1</t>
    <phoneticPr fontId="1" type="noConversion"/>
  </si>
  <si>
    <t>FSX-4</t>
    <phoneticPr fontId="1" type="noConversion"/>
  </si>
  <si>
    <t>advancedFuelRichStagedCombustionCycelEngine</t>
    <phoneticPr fontId="1" type="noConversion"/>
  </si>
  <si>
    <t>SSE</t>
    <phoneticPr fontId="1" type="noConversion"/>
  </si>
  <si>
    <t>FSX-4 High Efficiency</t>
    <phoneticPr fontId="1" type="noConversion"/>
  </si>
  <si>
    <t>FSX-3 Boost</t>
    <phoneticPr fontId="1" type="noConversion"/>
  </si>
  <si>
    <t>FSX-3</t>
    <phoneticPr fontId="1" type="noConversion"/>
  </si>
  <si>
    <t>sse-engine-3</t>
    <phoneticPr fontId="1" type="noConversion"/>
  </si>
  <si>
    <t>improvedFuelRichStagedCombustionCycelEngine</t>
    <phoneticPr fontId="1" type="noConversion"/>
  </si>
  <si>
    <t>fuelRichStagedCombustionCycelEngine</t>
    <phoneticPr fontId="1" type="noConversion"/>
  </si>
  <si>
    <t>FSX-2 Boost</t>
    <phoneticPr fontId="1" type="noConversion"/>
  </si>
  <si>
    <t>FSX-2</t>
    <phoneticPr fontId="1" type="noConversion"/>
  </si>
  <si>
    <t>sse-engine-2</t>
    <phoneticPr fontId="1" type="noConversion"/>
  </si>
  <si>
    <t>FSX-2 Advanced</t>
    <phoneticPr fontId="1" type="noConversion"/>
  </si>
  <si>
    <t>exoticPlasmaPropulsion</t>
    <phoneticPr fontId="1" type="noConversion"/>
  </si>
  <si>
    <t>sse-engine-0</t>
    <phoneticPr fontId="1" type="noConversion"/>
  </si>
  <si>
    <t>sse-engine-4-375</t>
    <phoneticPr fontId="1" type="noConversion"/>
  </si>
  <si>
    <t>advancedAerospikeEngine</t>
    <phoneticPr fontId="1" type="noConversion"/>
  </si>
  <si>
    <t>nflv-engine-rutherford-vac-1</t>
    <phoneticPr fontId="1" type="noConversion"/>
  </si>
  <si>
    <t>KR-1E-V</t>
    <phoneticPr fontId="1" type="noConversion"/>
  </si>
  <si>
    <t>KR-1E-V Opt</t>
    <phoneticPr fontId="1" type="noConversion"/>
  </si>
  <si>
    <t>nflv-engine-m1d-1</t>
    <phoneticPr fontId="1" type="noConversion"/>
  </si>
  <si>
    <t>argumentedGGEngine</t>
    <phoneticPr fontId="1" type="noConversion"/>
  </si>
  <si>
    <t>Aerozine/NTO</t>
    <phoneticPr fontId="1" type="noConversion"/>
  </si>
  <si>
    <t>UDMH/NTO</t>
    <phoneticPr fontId="1" type="noConversion"/>
  </si>
  <si>
    <t>nflv-engine-m1d-vac-1</t>
    <phoneticPr fontId="1" type="noConversion"/>
  </si>
  <si>
    <t>improvedOxidizerRichStagedCombustionCycelEngine</t>
    <phoneticPr fontId="1" type="noConversion"/>
  </si>
  <si>
    <t>nflv-engine-ar1-1</t>
    <phoneticPr fontId="1" type="noConversion"/>
  </si>
  <si>
    <t>fullFlowStagedCombustionCycleEngine</t>
    <phoneticPr fontId="1" type="noConversion"/>
  </si>
  <si>
    <t>nflv-engine-tr107-1</t>
    <phoneticPr fontId="1" type="noConversion"/>
  </si>
  <si>
    <t>nflv-engine-rd704-1</t>
    <phoneticPr fontId="1" type="noConversion"/>
  </si>
  <si>
    <t>KF-135</t>
    <phoneticPr fontId="1" type="noConversion"/>
  </si>
  <si>
    <t>KF-135 Boost</t>
    <phoneticPr fontId="1" type="noConversion"/>
  </si>
  <si>
    <t>nflv-engine-rs84-1</t>
    <phoneticPr fontId="1" type="noConversion"/>
  </si>
  <si>
    <t>advancedOxidizerRichStagedCombustionCycelEngine</t>
    <phoneticPr fontId="1" type="noConversion"/>
  </si>
  <si>
    <t>nflv-engine-ar1c-1</t>
    <phoneticPr fontId="1" type="noConversion"/>
  </si>
  <si>
    <t>nflv-engine-stbe-kero-1</t>
    <phoneticPr fontId="1" type="noConversion"/>
  </si>
  <si>
    <t>KF-90</t>
    <phoneticPr fontId="1" type="noConversion"/>
  </si>
  <si>
    <t>NFLV</t>
    <phoneticPr fontId="1" type="noConversion"/>
  </si>
  <si>
    <t>nflv-engine-rd701-1</t>
    <phoneticPr fontId="1" type="noConversion"/>
  </si>
  <si>
    <t>Mite</t>
    <phoneticPr fontId="1" type="noConversion"/>
  </si>
  <si>
    <t>omsEngine</t>
    <phoneticPr fontId="1" type="noConversion"/>
  </si>
  <si>
    <t>gasGeneratorTech</t>
    <phoneticPr fontId="1" type="noConversion"/>
  </si>
  <si>
    <t>smallRadialEngine_v2</t>
    <phoneticPr fontId="1" type="noConversion"/>
  </si>
  <si>
    <t>LiquidEngineRV-1</t>
    <phoneticPr fontId="1" type="noConversion"/>
  </si>
  <si>
    <t>oxidizerRichStagedCombustionCycelEngine</t>
    <phoneticPr fontId="1" type="noConversion"/>
  </si>
  <si>
    <t>solidBooster_sm_v2</t>
    <phoneticPr fontId="1" type="noConversion"/>
  </si>
  <si>
    <t>solidBooster_v2</t>
    <phoneticPr fontId="1" type="noConversion"/>
  </si>
  <si>
    <t>liquidEngineMini_v2</t>
    <phoneticPr fontId="1" type="noConversion"/>
  </si>
  <si>
    <t>48-7S</t>
    <phoneticPr fontId="1" type="noConversion"/>
  </si>
  <si>
    <t>Squad</t>
    <phoneticPr fontId="1" type="noConversion"/>
  </si>
  <si>
    <t>48-7S High Power</t>
    <phoneticPr fontId="1" type="noConversion"/>
  </si>
  <si>
    <t>solidBooster1-1</t>
    <phoneticPr fontId="1" type="noConversion"/>
  </si>
  <si>
    <t>simpleSolidRocketMotor</t>
    <phoneticPr fontId="1" type="noConversion"/>
  </si>
  <si>
    <t>RAPIER</t>
    <phoneticPr fontId="1" type="noConversion"/>
  </si>
  <si>
    <t>Shrimp</t>
    <phoneticPr fontId="1" type="noConversion"/>
  </si>
  <si>
    <t>Size2LFB_v2</t>
    <phoneticPr fontId="1" type="noConversion"/>
  </si>
  <si>
    <t>KR-1</t>
    <phoneticPr fontId="1" type="noConversion"/>
  </si>
  <si>
    <t>KR-1 Boost</t>
    <phoneticPr fontId="1" type="noConversion"/>
  </si>
  <si>
    <t>LiquidEngineKE-1</t>
    <phoneticPr fontId="1" type="noConversion"/>
  </si>
  <si>
    <t>Size3AdvancedEngine</t>
    <phoneticPr fontId="1" type="noConversion"/>
  </si>
  <si>
    <t>liquidEngine3_v2</t>
    <phoneticPr fontId="1" type="noConversion"/>
  </si>
  <si>
    <t>Kerolox-RD58M</t>
    <phoneticPr fontId="1" type="noConversion"/>
  </si>
  <si>
    <t>Kerolox-RD58MF</t>
    <phoneticPr fontId="1" type="noConversion"/>
  </si>
  <si>
    <t>nuclearEngine</t>
    <phoneticPr fontId="1" type="noConversion"/>
  </si>
  <si>
    <t>nuclearPropulsion</t>
    <phoneticPr fontId="1" type="noConversion"/>
  </si>
  <si>
    <t>NERVA XE</t>
    <phoneticPr fontId="1" type="noConversion"/>
  </si>
  <si>
    <t>LH2</t>
    <phoneticPr fontId="1" type="noConversion"/>
  </si>
  <si>
    <t>Real NTR. First gen prototype</t>
    <phoneticPr fontId="1" type="noConversion"/>
  </si>
  <si>
    <t>RD-0410</t>
    <phoneticPr fontId="1" type="noConversion"/>
  </si>
  <si>
    <t>Nuclear Rocket</t>
    <phoneticPr fontId="1" type="noConversion"/>
  </si>
  <si>
    <t>Real NTR. USSR</t>
    <phoneticPr fontId="1" type="noConversion"/>
  </si>
  <si>
    <t>TQ-12B</t>
    <phoneticPr fontId="1" type="noConversion"/>
  </si>
  <si>
    <t>TQ-15B</t>
    <phoneticPr fontId="1" type="noConversion"/>
  </si>
  <si>
    <t>Gravity-1 Booster</t>
    <phoneticPr fontId="1" type="noConversion"/>
  </si>
  <si>
    <t>Solid</t>
    <phoneticPr fontId="1" type="noConversion"/>
  </si>
  <si>
    <t>KIU</t>
    <phoneticPr fontId="1" type="noConversion"/>
  </si>
  <si>
    <t>Gravity-1 S1</t>
    <phoneticPr fontId="1" type="noConversion"/>
  </si>
  <si>
    <t>Fuel: 62t</t>
    <phoneticPr fontId="1" type="noConversion"/>
  </si>
  <si>
    <t>Fuel: 80t</t>
    <phoneticPr fontId="1" type="noConversion"/>
  </si>
  <si>
    <t>Gravity-1 S2</t>
    <phoneticPr fontId="1" type="noConversion"/>
  </si>
  <si>
    <t>Gravity-1 S3</t>
    <phoneticPr fontId="1" type="noConversion"/>
  </si>
  <si>
    <t>Hydrazine</t>
    <phoneticPr fontId="1" type="noConversion"/>
  </si>
  <si>
    <t>Part</t>
    <phoneticPr fontId="1" type="noConversion"/>
  </si>
  <si>
    <t>Type</t>
    <phoneticPr fontId="1" type="noConversion"/>
  </si>
  <si>
    <t>Angle</t>
    <phoneticPr fontId="1" type="noConversion"/>
  </si>
  <si>
    <t>Part Showname</t>
    <phoneticPr fontId="1" type="noConversion"/>
  </si>
  <si>
    <t>RTGigaDish2</t>
    <phoneticPr fontId="1" type="noConversion"/>
  </si>
  <si>
    <t>mass</t>
    <phoneticPr fontId="1" type="noConversion"/>
  </si>
  <si>
    <t>Range km</t>
    <phoneticPr fontId="1" type="noConversion"/>
  </si>
  <si>
    <t>Range AU</t>
    <phoneticPr fontId="1" type="noConversion"/>
  </si>
  <si>
    <t>Range Raw</t>
    <phoneticPr fontId="1" type="noConversion"/>
  </si>
  <si>
    <t>Speed</t>
    <phoneticPr fontId="1" type="noConversion"/>
  </si>
  <si>
    <t>Spacecraft</t>
    <phoneticPr fontId="1" type="noConversion"/>
  </si>
  <si>
    <t>eisenhower_angara_tugantenna</t>
    <phoneticPr fontId="1" type="noConversion"/>
  </si>
  <si>
    <t>Beale High Gain Antenna</t>
    <phoneticPr fontId="1" type="noConversion"/>
  </si>
  <si>
    <t>ju1MDA</t>
    <phoneticPr fontId="1" type="noConversion"/>
  </si>
  <si>
    <t>JU1 Medium Deployable High-Speed Antenna</t>
    <phoneticPr fontId="1" type="noConversion"/>
  </si>
  <si>
    <t>jx2LDA</t>
    <phoneticPr fontId="1" type="noConversion"/>
  </si>
  <si>
    <t>JX2 Large Deployable Faster-than-Light Communication System</t>
    <phoneticPr fontId="1" type="noConversion"/>
  </si>
  <si>
    <t>jw1MDA</t>
    <phoneticPr fontId="1" type="noConversion"/>
  </si>
  <si>
    <t>NA</t>
    <phoneticPr fontId="1" type="noConversion"/>
  </si>
  <si>
    <t>Eisenhower-Astronautics</t>
    <phoneticPr fontId="1" type="noConversion"/>
  </si>
  <si>
    <t>JX2Antenna</t>
    <phoneticPr fontId="1" type="noConversion"/>
  </si>
  <si>
    <t>Source</t>
    <phoneticPr fontId="1" type="noConversion"/>
  </si>
  <si>
    <t>JX2Antenna</t>
  </si>
  <si>
    <t>Reflectron GX-128</t>
    <phoneticPr fontId="1" type="noConversion"/>
  </si>
  <si>
    <t>RTGigaDish1</t>
    <phoneticPr fontId="1" type="noConversion"/>
  </si>
  <si>
    <t>JW1 Medium Deployable High-Speed Antenna</t>
    <phoneticPr fontId="1" type="noConversion"/>
  </si>
  <si>
    <t>RTLongDish2</t>
    <phoneticPr fontId="1" type="noConversion"/>
  </si>
  <si>
    <t>RTShortDish2</t>
    <phoneticPr fontId="1" type="noConversion"/>
  </si>
  <si>
    <t>RTLongAntenna3</t>
    <phoneticPr fontId="1" type="noConversion"/>
  </si>
  <si>
    <t>CommTech EXP-VR-2T</t>
    <phoneticPr fontId="1" type="noConversion"/>
  </si>
  <si>
    <t>RTLongAntenna2</t>
    <phoneticPr fontId="1" type="noConversion"/>
  </si>
  <si>
    <t>Communotron 32</t>
    <phoneticPr fontId="1" type="noConversion"/>
  </si>
  <si>
    <t>RTShortAntenna1</t>
    <phoneticPr fontId="1" type="noConversion"/>
  </si>
  <si>
    <t>DP-10</t>
    <phoneticPr fontId="1" type="noConversion"/>
  </si>
  <si>
    <t>RT2</t>
  </si>
  <si>
    <t>RTLongAntennaX</t>
    <phoneticPr fontId="1" type="noConversion"/>
  </si>
  <si>
    <t>longAntenna</t>
    <phoneticPr fontId="1" type="noConversion"/>
  </si>
  <si>
    <t>Communotron 16</t>
    <phoneticPr fontId="1" type="noConversion"/>
  </si>
  <si>
    <t>Communotron DTS-M1</t>
    <phoneticPr fontId="1" type="noConversion"/>
  </si>
  <si>
    <t>mediumDishAntenna</t>
    <phoneticPr fontId="1" type="noConversion"/>
  </si>
  <si>
    <t>commDish</t>
    <phoneticPr fontId="1" type="noConversion"/>
  </si>
  <si>
    <t>HighGainAntenna</t>
    <phoneticPr fontId="1" type="noConversion"/>
  </si>
  <si>
    <t>Communotron HG-55</t>
    <phoneticPr fontId="1" type="noConversion"/>
  </si>
  <si>
    <t>Communotron 16-S</t>
    <phoneticPr fontId="1" type="noConversion"/>
  </si>
  <si>
    <t>SurfAntenna</t>
    <phoneticPr fontId="1" type="noConversion"/>
  </si>
  <si>
    <t>HighGainAntenna5_v2</t>
    <phoneticPr fontId="1" type="noConversion"/>
  </si>
  <si>
    <t>Communotron HG-5</t>
    <phoneticPr fontId="1" type="noConversion"/>
  </si>
  <si>
    <t>RA-100 Relay Antenna</t>
    <phoneticPr fontId="1" type="noConversion"/>
  </si>
  <si>
    <t>RelayAntenna100</t>
    <phoneticPr fontId="1" type="noConversion"/>
  </si>
  <si>
    <t>RelayAntenna50</t>
    <phoneticPr fontId="1" type="noConversion"/>
  </si>
  <si>
    <t>RelayAntenna5</t>
    <phoneticPr fontId="1" type="noConversion"/>
  </si>
  <si>
    <t>commDishVSR</t>
    <phoneticPr fontId="1" type="noConversion"/>
  </si>
  <si>
    <t>Communotron 88-88</t>
    <phoneticPr fontId="1" type="noConversion"/>
  </si>
  <si>
    <t>Communotron 88-88-V</t>
    <phoneticPr fontId="1" type="noConversion"/>
  </si>
  <si>
    <t>Is Active</t>
    <phoneticPr fontId="1" type="noConversion"/>
  </si>
  <si>
    <t>Is Deployable</t>
    <phoneticPr fontId="1" type="noConversion"/>
  </si>
  <si>
    <t>Dish</t>
    <phoneticPr fontId="1" type="noConversion"/>
  </si>
  <si>
    <t>Antenna</t>
  </si>
  <si>
    <t>diameter(deployed)</t>
    <phoneticPr fontId="1" type="noConversion"/>
  </si>
  <si>
    <t>Communotron 64</t>
    <phoneticPr fontId="1" type="noConversion"/>
  </si>
  <si>
    <t>Cost</t>
    <phoneticPr fontId="1" type="noConversion"/>
  </si>
  <si>
    <t>Entry Cost</t>
    <phoneticPr fontId="1" type="noConversion"/>
  </si>
  <si>
    <t>idle power</t>
    <phoneticPr fontId="1" type="noConversion"/>
  </si>
  <si>
    <t>idle power watt</t>
    <phoneticPr fontId="1" type="noConversion"/>
  </si>
  <si>
    <t>transmitting power watt</t>
    <phoneticPr fontId="1" type="noConversion"/>
  </si>
  <si>
    <t>transmitting power</t>
    <phoneticPr fontId="1" type="noConversion"/>
  </si>
  <si>
    <t>Reflectron KR-240</t>
    <phoneticPr fontId="1" type="noConversion"/>
  </si>
  <si>
    <t>To Oort cloud</t>
    <phoneticPr fontId="1" type="noConversion"/>
  </si>
  <si>
    <t>To the Edge of Solar System</t>
    <phoneticPr fontId="1" type="noConversion"/>
  </si>
  <si>
    <t>Interstellar Communication</t>
    <phoneticPr fontId="1" type="noConversion"/>
  </si>
  <si>
    <t>Reflectron KR-O</t>
    <phoneticPr fontId="1" type="noConversion"/>
  </si>
  <si>
    <t>Reflectron KR-25</t>
    <phoneticPr fontId="1" type="noConversion"/>
  </si>
  <si>
    <t>RA-40 Relay Antenna</t>
    <phoneticPr fontId="1" type="noConversion"/>
  </si>
  <si>
    <t>Full Solar System Coverage</t>
    <phoneticPr fontId="1" type="noConversion"/>
  </si>
  <si>
    <t>Neptune Coverage</t>
    <phoneticPr fontId="1" type="noConversion"/>
  </si>
  <si>
    <t>Jupiter Coverage</t>
    <phoneticPr fontId="1" type="noConversion"/>
  </si>
  <si>
    <t>Inner Solar System Coverage</t>
    <phoneticPr fontId="1" type="noConversion"/>
  </si>
  <si>
    <t>Earth SOI Coverage</t>
    <phoneticPr fontId="1" type="noConversion"/>
  </si>
  <si>
    <t>Moon Coverage</t>
    <phoneticPr fontId="1" type="noConversion"/>
  </si>
  <si>
    <t>Uranus Coverage</t>
    <phoneticPr fontId="1" type="noConversion"/>
  </si>
  <si>
    <t>Description</t>
    <phoneticPr fontId="1" type="noConversion"/>
  </si>
  <si>
    <t>This rather good sized, high-powered antenna was originally a garden variety umbrella. Commissioned by Blinkenlights LLC, this part is great for easy-to-launch, long range relay satellites. It is optimized towards high data transfer rate, at the cost of higher stability and power requirement.</t>
    <phoneticPr fontId="1" type="noConversion"/>
  </si>
  <si>
    <t>This enormous, high-powered relay antenna was commissioned by Blinkenlights LLC after someone asked "What happens if we go further out than the Solar system?"  It most definitely is not in response to any vessels having accidentally already achieved an escape trajectory from the system.  Nope, nothing to do with that issue at all.</t>
    <phoneticPr fontId="1" type="noConversion"/>
  </si>
  <si>
    <t>This rather large, high-powered antenna was created as an off-shoot of the tech domenstrator from the JX2. Commissioned by Blinkenlights LLC, this part is primarily targeted for those probes and rovers destined to head a bit further out than the last lot. It is capable unique for large volume communication at the cost of higher power consumption and less range.</t>
    <phoneticPr fontId="1" type="noConversion"/>
  </si>
  <si>
    <t>When moving this antenna to a test site, engineers always forgot to turn it on. Frustrated with having to walk back and forth, they had this antenna be active by default.</t>
    <phoneticPr fontId="1" type="noConversion"/>
  </si>
  <si>
    <t>The Communotron 64 is a even longer range version of the last generation, now with even more spying potential. If you do not believe us, ask the Kerbal Security Agency</t>
    <phoneticPr fontId="1" type="noConversion"/>
  </si>
  <si>
    <t>The Communotron HG-55 high gain antenna allows for blazingly fast directional data transmission, and was originally designed for deep space probes. Please note that Ionic Symphonic Protonic Electronics is not liable for any damages that might result from prolonged exposure to RF radiation.</t>
    <phoneticPr fontId="1" type="noConversion"/>
  </si>
  <si>
    <t>A short range dual purpose communications antenna that can handle either direct communications or short range relays with very high communication volume.</t>
    <phoneticPr fontId="1" type="noConversion"/>
  </si>
  <si>
    <t>The Communotron DTS-M1 is a fully deployable communications and data transmission system. It has been designed to have a minimal form factor when stowed. Occasional antenna tweaking and swift kicks to the main assembly may be required for optimal performance. It could ensure basic communication within the SOI of Earth.</t>
    <phoneticPr fontId="1" type="noConversion"/>
  </si>
  <si>
    <t>A relay antenna with automatic store and forward capabilities as well as advanced pathfinding algorithms. It is designed to handle large volume of communication within Inner Solar System.</t>
    <phoneticPr fontId="1" type="noConversion"/>
  </si>
  <si>
    <t>The Communotron 88-88 directional antenna allows for far more reliable communication at longer ranges than previous models. This is thanks in part to its patented parabolic folding design, which our research team maintains was not inspired by an umbrella. It could satisfy all communication needs inside the orbit of Jupiter.</t>
    <phoneticPr fontId="1" type="noConversion"/>
  </si>
  <si>
    <t>A relay antenna with automatic store and forward capabilities as well as advanced pathfinding algorithms. It is designed to handle large volume of communication within the orbit of Neptune.</t>
    <phoneticPr fontId="1" type="noConversion"/>
  </si>
  <si>
    <t>A relay antenna with automatic store and forward capabilities as well as advanced pathfinding algorithms. It is designed to handle large volume of communication within the Solar System.</t>
    <phoneticPr fontId="1" type="noConversion"/>
  </si>
  <si>
    <t>RA-3 Relay Antenna</t>
    <phoneticPr fontId="1" type="noConversion"/>
  </si>
  <si>
    <t xml:space="preserve">A Surface mount version of the Communotron-16. </t>
    <phoneticPr fontId="1" type="noConversion"/>
  </si>
  <si>
    <t>The Communotron 16 is a versatile and lightweight antenna, suitable for moderate-range communication, long-range backup communication, and eavesdropping on secret government operations.</t>
    <phoneticPr fontId="1" type="noConversion"/>
  </si>
  <si>
    <t>This effective and compact folding antenna is highly recommended for your research missions.</t>
    <phoneticPr fontId="1" type="noConversion"/>
  </si>
  <si>
    <t>The Communotron 32 is a longer range version of the last generation, now with even more spying potential. If you don't believe us, ask the Kerbal Security Agency.</t>
    <phoneticPr fontId="1" type="noConversion"/>
  </si>
  <si>
    <t>Locals complained about their missing garbage lids, so our engineers quickly developed an alternative. Reflectron class of Communication dishes are designed to exchange limited communication speed for a greater range. Capable to reach all the way to Uranus.</t>
    <phoneticPr fontId="1" type="noConversion"/>
  </si>
  <si>
    <t>Reflectron class of Communication dishes are designed to exchange limited communication speed for a greater range. At a range of 240 AU, it is capable to reach all the major body inside the Solar System.</t>
    <phoneticPr fontId="1" type="noConversion"/>
  </si>
  <si>
    <t>Reflectron class of Communication dishes are designed to exchange limited communication speed for a greater range. At a range of 10000 AU, it is capable to carry the signal to Oort Cloud.</t>
    <phoneticPr fontId="1" type="noConversion"/>
  </si>
  <si>
    <t>A massive medium-interplanetary class dish. It ensures you to stay in contact anywhere, anytime.</t>
    <phoneticPr fontId="1" type="noConversion"/>
  </si>
  <si>
    <t>RA-X3 Phased Relay Antenna</t>
    <phoneticPr fontId="1" type="noConversion"/>
  </si>
  <si>
    <t>nfex-antenna-phased-array-3</t>
    <phoneticPr fontId="1" type="noConversion"/>
  </si>
  <si>
    <t>Phased Array</t>
    <phoneticPr fontId="1" type="noConversion"/>
  </si>
  <si>
    <t>Rescalefactor</t>
    <phoneticPr fontId="1" type="noConversion"/>
  </si>
  <si>
    <t>NFEX</t>
    <phoneticPr fontId="1" type="noConversion"/>
  </si>
  <si>
    <t>A high power phased antenna relay that is also reflective in the visible range. Watch for flares! Can transmit a large amount of science data at a very fast rate, if you have the power to do so.</t>
    <phoneticPr fontId="1" type="noConversion"/>
  </si>
  <si>
    <t>RA-X2 Phased Relay Antenna</t>
    <phoneticPr fontId="1" type="noConversion"/>
  </si>
  <si>
    <t>nfex-antenna-phased-array-2</t>
    <phoneticPr fontId="1" type="noConversion"/>
  </si>
  <si>
    <t>An efficient phased array relay for communications at moderate distances. Can push a large amount of data at a very fast rate, if you have the power to do so.</t>
    <phoneticPr fontId="1" type="noConversion"/>
  </si>
  <si>
    <t>RA-X1 Phased Relay Antenna</t>
    <phoneticPr fontId="1" type="noConversion"/>
  </si>
  <si>
    <t>nfex-antenna-phased-array-1</t>
    <phoneticPr fontId="1" type="noConversion"/>
  </si>
  <si>
    <t>An advanced and compact phased array relay which fits nicely on small probes and rovers. Can push a large amount of data at a very fast rate, if you have the power to do so.</t>
    <phoneticPr fontId="1" type="noConversion"/>
  </si>
  <si>
    <t>Tweakscale</t>
    <phoneticPr fontId="1" type="noConversion"/>
  </si>
  <si>
    <t>Range Light year</t>
    <phoneticPr fontId="1" type="noConversion"/>
  </si>
  <si>
    <t>Is Feeder</t>
    <phoneticPr fontId="1" type="noConversion"/>
  </si>
  <si>
    <t>This antenna allows a Beale space tug to receive commands and transmit data.</t>
    <phoneticPr fontId="1" type="noConversion"/>
  </si>
  <si>
    <t>Free</t>
    <phoneticPr fontId="1" type="noConversion"/>
  </si>
  <si>
    <t>nfex-antenna-feeder-direct-1</t>
    <phoneticPr fontId="1" type="noConversion"/>
  </si>
  <si>
    <t>F-DA Direct Antenna Feed</t>
    <phoneticPr fontId="1" type="noConversion"/>
  </si>
  <si>
    <t>F-RA Relay Antenna Feed</t>
    <phoneticPr fontId="1" type="noConversion"/>
  </si>
  <si>
    <t>nfex-antenna-feeder-relay-1</t>
    <phoneticPr fontId="1" type="noConversion"/>
  </si>
  <si>
    <t>Feeder</t>
    <phoneticPr fontId="1" type="noConversion"/>
  </si>
  <si>
    <t>A trio of antenna feedhorns providing relay capability. Poor range on its own - pair with a large reflector to use effectively.</t>
    <phoneticPr fontId="1" type="noConversion"/>
  </si>
  <si>
    <t>A single antenna feedhorn providing direct transmission capability. Poor range on its own - pair with a large reflector to use effectively</t>
    <phoneticPr fontId="1" type="noConversion"/>
  </si>
  <si>
    <t>D-2 Spot Antenna</t>
    <phoneticPr fontId="1" type="noConversion"/>
  </si>
  <si>
    <t>D-50 Large Spot Antenna</t>
    <phoneticPr fontId="1" type="noConversion"/>
  </si>
  <si>
    <t>nfex-antenna-top-dish-1</t>
    <phoneticPr fontId="1" type="noConversion"/>
  </si>
  <si>
    <t>nfex-antenna-top-dish-2</t>
    <phoneticPr fontId="1" type="noConversion"/>
  </si>
  <si>
    <t>A medium power antenna for GEOsynchronous communcations. Unparalelled transmission rates.</t>
    <phoneticPr fontId="1" type="noConversion"/>
  </si>
  <si>
    <t>A lower power antenna for GEOsynchronous communcations.</t>
    <phoneticPr fontId="1" type="noConversion"/>
  </si>
  <si>
    <t>High speed GEO comms</t>
    <phoneticPr fontId="1" type="noConversion"/>
  </si>
  <si>
    <t>Basic GEO comms</t>
    <phoneticPr fontId="1" type="noConversion"/>
  </si>
  <si>
    <t>AX-4 Pointable Helical Antenna</t>
    <phoneticPr fontId="1" type="noConversion"/>
  </si>
  <si>
    <t>AX-5 Aerial Micro-Antenna</t>
  </si>
  <si>
    <t>AX-30 High Gain Micro-Antenna</t>
    <phoneticPr fontId="1" type="noConversion"/>
  </si>
  <si>
    <t>nfex-antenna-rover-1</t>
    <phoneticPr fontId="1" type="noConversion"/>
  </si>
  <si>
    <t>nfex-antenna-rover-2</t>
    <phoneticPr fontId="1" type="noConversion"/>
  </si>
  <si>
    <t>nfex-antenna-rover-3</t>
    <phoneticPr fontId="1" type="noConversion"/>
  </si>
  <si>
    <t>A small rover-oriented antenna that looks like it comes right out of a Flash Kerman comic. Rover antenne make effective lower-power science transmitters.</t>
    <phoneticPr fontId="1" type="noConversion"/>
  </si>
  <si>
    <t>For those tiny rovers that only need to call up to orbit. Rover antenne make effective lower-power science transmitters.</t>
    <phoneticPr fontId="1" type="noConversion"/>
  </si>
  <si>
    <t>For those tiny rovers that need to phone all the way home. Touchtone telephone not included. Rover antenne make effective lower-power science transmitters.</t>
    <phoneticPr fontId="1" type="noConversion"/>
  </si>
  <si>
    <t>Tech</t>
    <phoneticPr fontId="1" type="noConversion"/>
  </si>
  <si>
    <t>Squad New</t>
    <phoneticPr fontId="1" type="noConversion"/>
  </si>
  <si>
    <t>The Communotron 88-88-V directional antenna allows for far more reliable communication at higher speed than previous models. This is thanks in part to its patented parabolic folding design. ISPE's research team maintains it was not inspired by an umbrella, but clearly this one is based on an umbrella.  Looks like the manufacturer forgot to put the protective fairing on it. Still, it is a little lighter and they're willing to discount the price as well.</t>
    <phoneticPr fontId="1" type="noConversion"/>
  </si>
  <si>
    <t>nfex-antenna-phased-single-1</t>
    <phoneticPr fontId="1" type="noConversion"/>
  </si>
  <si>
    <t>nfex-antenna-phased-single-2</t>
    <phoneticPr fontId="1" type="noConversion"/>
  </si>
  <si>
    <t>nfex-antenna-phased-single-3</t>
    <phoneticPr fontId="1" type="noConversion"/>
  </si>
  <si>
    <t>PH-1 Phased Array Antenna Element</t>
    <phoneticPr fontId="1" type="noConversion"/>
  </si>
  <si>
    <t>PH-2 Phased Array Antenna Element</t>
    <phoneticPr fontId="1" type="noConversion"/>
  </si>
  <si>
    <t>PH-3 Phased Array Antenna Element</t>
    <phoneticPr fontId="1" type="noConversion"/>
  </si>
  <si>
    <t>Antenna</t>
    <phoneticPr fontId="1" type="noConversion"/>
  </si>
  <si>
    <t>An advanced phased array antenna element that does not do well by itself, but can be easily combined with multiple other elements for effective relay operations.</t>
    <phoneticPr fontId="1" type="noConversion"/>
  </si>
  <si>
    <t>A moderate-power phased array antenna element that does not do well by itself, but can be easily combined with multiple other elements for effective relay operations.</t>
    <phoneticPr fontId="1" type="noConversion"/>
  </si>
  <si>
    <t>An entry-level phased array antenna element that does not do well by itself, but can be easily combined with multiple other elements for effective relay operations.</t>
    <phoneticPr fontId="1" type="noConversion"/>
  </si>
  <si>
    <t>nfex-antenna-relay-tdrs-1</t>
    <phoneticPr fontId="1" type="noConversion"/>
  </si>
  <si>
    <t>nfex-antenna-relay-tdrs-2</t>
    <phoneticPr fontId="1" type="noConversion"/>
  </si>
  <si>
    <t>nfex-antenna-relay-tiny-1</t>
    <phoneticPr fontId="1" type="noConversion"/>
  </si>
  <si>
    <t>RA-00-2 Micro-Relay Antenna</t>
    <phoneticPr fontId="1" type="noConversion"/>
  </si>
  <si>
    <t>RA-200B Relay Antenna</t>
    <phoneticPr fontId="1" type="noConversion"/>
  </si>
  <si>
    <t>An advanced relay antenna that is gold-plated. The weight is signifcantly reduced, but alone with the communication volume.</t>
    <phoneticPr fontId="1" type="noConversion"/>
  </si>
  <si>
    <t>RA-66B Advanced Relay Antenna</t>
    <phoneticPr fontId="1" type="noConversion"/>
  </si>
  <si>
    <t>An advanced deploying relay antenna apparently made of chicken wire and speaker cable. The weight is signifcantly reduced, but alone with the communication volume.</t>
    <phoneticPr fontId="1" type="noConversion"/>
  </si>
  <si>
    <t>A small deployable relay dish that does communications for small systems.</t>
    <phoneticPr fontId="1" type="noConversion"/>
  </si>
  <si>
    <t>nfex-antenna-static-mini-1</t>
    <phoneticPr fontId="1" type="noConversion"/>
  </si>
  <si>
    <t>nfex-antenna-deploy-wv3-1</t>
    <phoneticPr fontId="1" type="noConversion"/>
  </si>
  <si>
    <t>DR-1 High Gain Antenna</t>
    <phoneticPr fontId="1" type="noConversion"/>
  </si>
  <si>
    <t>DR-3 Deployable High Gain Antenna</t>
    <phoneticPr fontId="1" type="noConversion"/>
  </si>
  <si>
    <t xml:space="preserve"> A small but precisely focused antenna. High transmit speed with a moderate power cost.</t>
    <phoneticPr fontId="1" type="noConversion"/>
  </si>
  <si>
    <t xml:space="preserve"> A deployable and high power direct antenna with a small footprint. High transmit speed with a moderate power cost.</t>
    <phoneticPr fontId="1" type="noConversion"/>
  </si>
  <si>
    <t>nfex-antenna-reflector-side-1</t>
    <phoneticPr fontId="1" type="noConversion"/>
  </si>
  <si>
    <t>Reflector</t>
    <phoneticPr fontId="1" type="noConversion"/>
  </si>
  <si>
    <t>RFL-1 Dish Reflector</t>
    <phoneticPr fontId="1" type="noConversion"/>
  </si>
  <si>
    <t>A side-deploying small reflector for in-system communication. Useless without a feeding antenna.</t>
    <phoneticPr fontId="1" type="noConversion"/>
  </si>
  <si>
    <t>nfex-antenna-reflector-side-2</t>
    <phoneticPr fontId="1" type="noConversion"/>
  </si>
  <si>
    <t>nfex-antenna-reflector-side-3</t>
    <phoneticPr fontId="1" type="noConversion"/>
  </si>
  <si>
    <t>RFL-2 Medium Dish Reflector</t>
    <phoneticPr fontId="1" type="noConversion"/>
  </si>
  <si>
    <t>RFL-3 Dish Reflector Array</t>
    <phoneticPr fontId="1" type="noConversion"/>
  </si>
  <si>
    <t>nfex-antenna-reflector-large-1</t>
    <phoneticPr fontId="1" type="noConversion"/>
  </si>
  <si>
    <t>nfex-antenna-reflector-huge-1</t>
    <phoneticPr fontId="1" type="noConversion"/>
  </si>
  <si>
    <t>nfex-antenna-reflector-giant-1</t>
    <phoneticPr fontId="1" type="noConversion"/>
  </si>
  <si>
    <t>RFL-50 Large Dish Reflector</t>
    <phoneticPr fontId="1" type="noConversion"/>
  </si>
  <si>
    <t>RFL-100 Giant Dish Reflector</t>
    <phoneticPr fontId="1" type="noConversion"/>
  </si>
  <si>
    <t>RFL-2000 Dish Reflector Array</t>
    <phoneticPr fontId="1" type="noConversion"/>
  </si>
  <si>
    <t>A side-deploying medium reflector for longer distance communication. Useless without a feeding antenna.</t>
    <phoneticPr fontId="1" type="noConversion"/>
  </si>
  <si>
    <t>A side-deploying array of dish reflectors for long distance communication. Useless without a feeding antenna.</t>
    <phoneticPr fontId="1" type="noConversion"/>
  </si>
  <si>
    <t>A compact-folding large dish antenna for enhancing communication. Useless without a feeding antenna.</t>
    <phoneticPr fontId="1" type="noConversion"/>
  </si>
  <si>
    <t>A very large, even gigantic dish reflector for sending signals to the Outer Rim. Useless without a feeding antenna.</t>
    <phoneticPr fontId="1" type="noConversion"/>
  </si>
  <si>
    <t>An advanced dish reflector made up of fourteen individual array modules. Useless without a feeder antenna.</t>
  </si>
  <si>
    <t>Fuel: 7t</t>
    <phoneticPr fontId="1" type="noConversion"/>
  </si>
  <si>
    <t>Fuel: 27t</t>
    <phoneticPr fontId="1" type="noConversion"/>
  </si>
  <si>
    <t>MMH/NTO</t>
    <phoneticPr fontId="1" type="noConversion"/>
  </si>
  <si>
    <t>KIU</t>
    <phoneticPr fontId="1" type="noConversion"/>
  </si>
  <si>
    <t>KCDE_490N_Engine</t>
    <phoneticPr fontId="1" type="noConversion"/>
  </si>
  <si>
    <t>490N_Engine_Gen1</t>
    <phoneticPr fontId="1" type="noConversion"/>
  </si>
  <si>
    <t>KF-0049-I</t>
    <phoneticPr fontId="1" type="noConversion"/>
  </si>
  <si>
    <t>490N_Engine_Gen3</t>
    <phoneticPr fontId="1" type="noConversion"/>
  </si>
  <si>
    <t>490N Engine</t>
    <phoneticPr fontId="1" type="noConversion"/>
  </si>
  <si>
    <t>KCDE_ChangE2_Antenna</t>
    <phoneticPr fontId="1" type="noConversion"/>
  </si>
  <si>
    <t>Chang'e Antenna</t>
    <phoneticPr fontId="1" type="noConversion"/>
  </si>
  <si>
    <t>KCDE_Tianwen1_Antenna</t>
    <phoneticPr fontId="1" type="noConversion"/>
  </si>
  <si>
    <t>Tianwen-1 Antenna</t>
    <phoneticPr fontId="1" type="noConversion"/>
  </si>
  <si>
    <t>liquidRocketEngine</t>
    <phoneticPr fontId="1" type="noConversion"/>
  </si>
  <si>
    <t>Basic</t>
    <phoneticPr fontId="1" type="noConversion"/>
  </si>
  <si>
    <t>Thrust Argumented</t>
    <phoneticPr fontId="1" type="noConversion"/>
  </si>
  <si>
    <t>liquidEngine_v2</t>
    <phoneticPr fontId="1" type="noConversion"/>
  </si>
  <si>
    <t>Efficiency Boosted</t>
    <phoneticPr fontId="1" type="noConversion"/>
  </si>
  <si>
    <t>Vacuum Optimized</t>
    <phoneticPr fontId="1" type="noConversion"/>
  </si>
  <si>
    <t>liquidEngine2_v2</t>
    <phoneticPr fontId="1" type="noConversion"/>
  </si>
  <si>
    <t>NP_lfe_25m_Orbitalbertha</t>
    <phoneticPr fontId="1" type="noConversion"/>
  </si>
  <si>
    <t>NP_lfe_125m_RMA3</t>
    <phoneticPr fontId="1" type="noConversion"/>
  </si>
  <si>
    <t>Bi-Propellant</t>
    <phoneticPr fontId="1" type="noConversion"/>
  </si>
  <si>
    <t>NP_lfe_125m_berthaminiquad</t>
    <phoneticPr fontId="1" type="noConversion"/>
  </si>
  <si>
    <t>NP_lfe_375m_EnergiaQuad</t>
    <phoneticPr fontId="1" type="noConversion"/>
  </si>
  <si>
    <t>TD-170</t>
    <phoneticPr fontId="1" type="noConversion"/>
  </si>
  <si>
    <t>TD-175</t>
    <phoneticPr fontId="1" type="noConversion"/>
  </si>
  <si>
    <t>Limited Thrust</t>
    <phoneticPr fontId="1" type="noConversion"/>
  </si>
  <si>
    <t>Related to RD-170 but lighter</t>
    <phoneticPr fontId="1" type="noConversion"/>
  </si>
  <si>
    <t>Related to RD-175</t>
    <phoneticPr fontId="1" type="noConversion"/>
  </si>
  <si>
    <t>Thrust reduced version</t>
    <phoneticPr fontId="1" type="noConversion"/>
  </si>
  <si>
    <t>Standard</t>
    <phoneticPr fontId="1" type="noConversion"/>
  </si>
  <si>
    <t>YF-75H</t>
    <phoneticPr fontId="1" type="noConversion"/>
  </si>
  <si>
    <t>KF-75-I</t>
    <phoneticPr fontId="1" type="noConversion"/>
  </si>
  <si>
    <t>Surface Optimized</t>
    <phoneticPr fontId="1" type="noConversion"/>
  </si>
  <si>
    <t>It can be lit on the ground but is more efficient when in vacuum.</t>
    <phoneticPr fontId="1" type="noConversion"/>
  </si>
  <si>
    <t>It have more thrust on the ground at the cost of less vacuum efficiency.</t>
    <phoneticPr fontId="1" type="noConversion"/>
  </si>
  <si>
    <t>Efficiency Optimized</t>
    <phoneticPr fontId="1" type="noConversion"/>
  </si>
  <si>
    <t>De-rated</t>
    <phoneticPr fontId="1" type="noConversion"/>
  </si>
  <si>
    <t xml:space="preserve">Its R&amp;D Cost is higher but production cost is lower. </t>
    <phoneticPr fontId="1" type="noConversion"/>
  </si>
  <si>
    <t>LiquidEngineRE-I2</t>
    <phoneticPr fontId="1" type="noConversion"/>
  </si>
  <si>
    <t>improvedExpanderCycleEngine</t>
    <phoneticPr fontId="1" type="noConversion"/>
  </si>
  <si>
    <t>engineLargeSkipper_v2</t>
    <phoneticPr fontId="1" type="noConversion"/>
  </si>
  <si>
    <t>liquidEngine2-2_v2</t>
    <phoneticPr fontId="1" type="noConversion"/>
  </si>
  <si>
    <t>YF-77</t>
    <phoneticPr fontId="1" type="noConversion"/>
  </si>
  <si>
    <t>Hydrolox</t>
    <phoneticPr fontId="1" type="noConversion"/>
  </si>
  <si>
    <t>Real</t>
    <phoneticPr fontId="1" type="noConversion"/>
  </si>
  <si>
    <t>First Chinese High-power Hydrolox Engine</t>
    <phoneticPr fontId="1" type="noConversion"/>
  </si>
  <si>
    <t>Upgraded YF-77</t>
    <phoneticPr fontId="1" type="noConversion"/>
  </si>
  <si>
    <t>Config Note</t>
    <phoneticPr fontId="1" type="noConversion"/>
  </si>
  <si>
    <t>100%: 1397KN</t>
    <phoneticPr fontId="1" type="noConversion"/>
  </si>
  <si>
    <t>YF-75E</t>
    <phoneticPr fontId="1" type="noConversion"/>
  </si>
  <si>
    <t>Expander</t>
    <phoneticPr fontId="1" type="noConversion"/>
  </si>
  <si>
    <t>Real/KIU</t>
    <phoneticPr fontId="1" type="noConversion"/>
  </si>
  <si>
    <t>YF-100K 100%</t>
    <phoneticPr fontId="1" type="noConversion"/>
  </si>
  <si>
    <t>YF-100K 105%</t>
    <phoneticPr fontId="1" type="noConversion"/>
  </si>
  <si>
    <t>YF-100K No TVC</t>
    <phoneticPr fontId="1" type="noConversion"/>
  </si>
  <si>
    <t>None Gimbal version</t>
    <phoneticPr fontId="1" type="noConversion"/>
  </si>
  <si>
    <t>Tank</t>
    <phoneticPr fontId="1" type="noConversion"/>
  </si>
  <si>
    <t>Dry Mass</t>
    <phoneticPr fontId="1" type="noConversion"/>
  </si>
  <si>
    <t>Fuel Mass</t>
    <phoneticPr fontId="1" type="noConversion"/>
  </si>
  <si>
    <t>Mass Ratio</t>
    <phoneticPr fontId="1" type="noConversion"/>
  </si>
  <si>
    <t>Vehicle</t>
    <phoneticPr fontId="1" type="noConversion"/>
  </si>
  <si>
    <t>CZ-5 Booster</t>
    <phoneticPr fontId="1" type="noConversion"/>
  </si>
  <si>
    <t>Kewis</t>
    <phoneticPr fontId="1" type="noConversion"/>
  </si>
  <si>
    <t>Tank Volume(L)</t>
    <phoneticPr fontId="1" type="noConversion"/>
  </si>
  <si>
    <t>CZ-5</t>
    <phoneticPr fontId="1" type="noConversion"/>
  </si>
  <si>
    <t>Wet Mass</t>
    <phoneticPr fontId="1" type="noConversion"/>
  </si>
  <si>
    <t>KFS</t>
    <phoneticPr fontId="1" type="noConversion"/>
  </si>
  <si>
    <t>CZ-5 S1</t>
    <phoneticPr fontId="1" type="noConversion"/>
  </si>
  <si>
    <t>CZ-5 S2</t>
    <phoneticPr fontId="1" type="noConversion"/>
  </si>
  <si>
    <t>CZ-7 Booster</t>
    <phoneticPr fontId="1" type="noConversion"/>
  </si>
  <si>
    <t>CZ-7</t>
    <phoneticPr fontId="1" type="noConversion"/>
  </si>
  <si>
    <t>CZ-7 S1</t>
    <phoneticPr fontId="1" type="noConversion"/>
  </si>
  <si>
    <t>CZ-7 S2</t>
    <phoneticPr fontId="1" type="noConversion"/>
  </si>
  <si>
    <t>CZ-7A</t>
    <phoneticPr fontId="1" type="noConversion"/>
  </si>
  <si>
    <t>CZ-7A S2</t>
    <phoneticPr fontId="1" type="noConversion"/>
  </si>
  <si>
    <t>Falcon9 S1</t>
    <phoneticPr fontId="1" type="noConversion"/>
  </si>
  <si>
    <t>Falcon-9</t>
    <phoneticPr fontId="1" type="noConversion"/>
  </si>
  <si>
    <t>Falcon9 S2</t>
    <phoneticPr fontId="1" type="noConversion"/>
  </si>
  <si>
    <t>Volume input (L)</t>
    <phoneticPr fontId="1" type="noConversion"/>
  </si>
  <si>
    <t>Mass input (t)</t>
    <phoneticPr fontId="1" type="noConversion"/>
  </si>
  <si>
    <t>CZ-7A S3</t>
    <phoneticPr fontId="1" type="noConversion"/>
  </si>
  <si>
    <t>CZ-6A</t>
    <phoneticPr fontId="1" type="noConversion"/>
  </si>
  <si>
    <t>CZ-6A S1</t>
    <phoneticPr fontId="1" type="noConversion"/>
  </si>
  <si>
    <t>CZ-6A S2</t>
    <phoneticPr fontId="1" type="noConversion"/>
  </si>
  <si>
    <t>Zhuque-2 S1</t>
    <phoneticPr fontId="1" type="noConversion"/>
  </si>
  <si>
    <t>Zhuque-2</t>
    <phoneticPr fontId="1" type="noConversion"/>
  </si>
  <si>
    <t>Zhuque-2 S2</t>
    <phoneticPr fontId="1" type="noConversion"/>
  </si>
  <si>
    <t>CZ-10 CCB</t>
    <phoneticPr fontId="1" type="noConversion"/>
  </si>
  <si>
    <t>CZ-10</t>
    <phoneticPr fontId="1" type="noConversion"/>
  </si>
  <si>
    <t>CZ-10 S2</t>
    <phoneticPr fontId="1" type="noConversion"/>
  </si>
  <si>
    <t>CZ-10 S3</t>
    <phoneticPr fontId="1" type="noConversion"/>
  </si>
  <si>
    <t>KL per ton</t>
    <phoneticPr fontId="1" type="noConversion"/>
  </si>
  <si>
    <t>In development</t>
    <phoneticPr fontId="1" type="noConversion"/>
  </si>
  <si>
    <t>CZ-12 S1</t>
    <phoneticPr fontId="1" type="noConversion"/>
  </si>
  <si>
    <t>CZ-12 S2</t>
    <phoneticPr fontId="1" type="noConversion"/>
  </si>
  <si>
    <t>CZ-12</t>
    <phoneticPr fontId="1" type="noConversion"/>
  </si>
  <si>
    <t>Centaur SEC</t>
    <phoneticPr fontId="1" type="noConversion"/>
  </si>
  <si>
    <t>Atlas V</t>
    <phoneticPr fontId="1" type="noConversion"/>
  </si>
  <si>
    <t>Atlas V S1</t>
    <phoneticPr fontId="1" type="noConversion"/>
  </si>
  <si>
    <t>Delta IV CBC</t>
    <phoneticPr fontId="1" type="noConversion"/>
  </si>
  <si>
    <t>Delta IV</t>
    <phoneticPr fontId="1" type="noConversion"/>
  </si>
  <si>
    <t>Delta DCSS</t>
    <phoneticPr fontId="1" type="noConversion"/>
  </si>
  <si>
    <t>YF-100M</t>
    <phoneticPr fontId="1" type="noConversion"/>
  </si>
  <si>
    <t>Kerolox</t>
    <phoneticPr fontId="1" type="noConversion"/>
  </si>
  <si>
    <t>SCC</t>
    <phoneticPr fontId="1" type="noConversion"/>
  </si>
  <si>
    <t>Real/KIU</t>
    <phoneticPr fontId="1" type="noConversion"/>
  </si>
  <si>
    <t>KCLV_YF100M</t>
    <phoneticPr fontId="1" type="noConversion"/>
  </si>
  <si>
    <t>YF-100M 100%</t>
    <phoneticPr fontId="1" type="noConversion"/>
  </si>
  <si>
    <t>YF-100M 105%</t>
    <phoneticPr fontId="1" type="noConversion"/>
  </si>
  <si>
    <t>YF-102</t>
    <phoneticPr fontId="1" type="noConversion"/>
  </si>
  <si>
    <t>Kerolox</t>
    <phoneticPr fontId="1" type="noConversion"/>
  </si>
  <si>
    <t>Real</t>
    <phoneticPr fontId="1" type="noConversion"/>
  </si>
  <si>
    <t>Chinese off-the-shelf engine</t>
    <phoneticPr fontId="1" type="noConversion"/>
  </si>
  <si>
    <t>YF-102V</t>
    <phoneticPr fontId="1" type="noConversion"/>
  </si>
  <si>
    <t>YF-102R</t>
    <phoneticPr fontId="1" type="noConversion"/>
  </si>
  <si>
    <t>YF-102R 100%</t>
    <phoneticPr fontId="1" type="noConversion"/>
  </si>
  <si>
    <t>YF-209</t>
    <phoneticPr fontId="1" type="noConversion"/>
  </si>
  <si>
    <t>TQ-15A</t>
    <phoneticPr fontId="1" type="noConversion"/>
  </si>
  <si>
    <t>TQ-15A 110%</t>
    <phoneticPr fontId="1" type="noConversion"/>
  </si>
  <si>
    <t>Payload to LEO</t>
    <phoneticPr fontId="1" type="noConversion"/>
  </si>
  <si>
    <t>Launch Price</t>
    <phoneticPr fontId="1" type="noConversion"/>
  </si>
  <si>
    <t>Price Date</t>
    <phoneticPr fontId="1" type="noConversion"/>
  </si>
  <si>
    <t>reference</t>
    <phoneticPr fontId="1" type="noConversion"/>
  </si>
  <si>
    <t>CZ-5B</t>
    <phoneticPr fontId="1" type="noConversion"/>
  </si>
  <si>
    <t>Launch Price (million dollar)</t>
    <phoneticPr fontId="1" type="noConversion"/>
  </si>
  <si>
    <t>https://arstechnica.com/space/2023/12/a-top-secret-chinese-spy-satellite-just-launched-on-a-super-sized-rocket/</t>
    <phoneticPr fontId="1" type="noConversion"/>
  </si>
  <si>
    <t>CZ-3B/E</t>
    <phoneticPr fontId="1" type="noConversion"/>
  </si>
  <si>
    <t>https://weibo.com/5616492130/5026263129133386</t>
    <phoneticPr fontId="1" type="noConversion"/>
  </si>
  <si>
    <t>Falcon9</t>
    <phoneticPr fontId="1" type="noConversion"/>
  </si>
  <si>
    <t>FalconHeavy</t>
    <phoneticPr fontId="1" type="noConversion"/>
  </si>
  <si>
    <t>Vulcan Centaur</t>
    <phoneticPr fontId="1" type="noConversion"/>
  </si>
  <si>
    <t>KIU CZ-7A</t>
    <phoneticPr fontId="1" type="noConversion"/>
  </si>
  <si>
    <t>KIU CZ-6</t>
    <phoneticPr fontId="1" type="noConversion"/>
  </si>
  <si>
    <t>KIU CZ-3B</t>
    <phoneticPr fontId="1" type="noConversion"/>
  </si>
  <si>
    <t>KIU CZ-800</t>
    <phoneticPr fontId="1" type="noConversion"/>
  </si>
  <si>
    <t>KIU CZ-802</t>
    <phoneticPr fontId="1" type="noConversion"/>
  </si>
  <si>
    <t>KIU CZ-6A</t>
    <phoneticPr fontId="1" type="noConversion"/>
  </si>
  <si>
    <t>KIU CZ-7</t>
    <phoneticPr fontId="1" type="noConversion"/>
  </si>
  <si>
    <t>YF-20</t>
    <phoneticPr fontId="1" type="noConversion"/>
  </si>
  <si>
    <t>Real/KIU</t>
    <phoneticPr fontId="1" type="noConversion"/>
  </si>
  <si>
    <t>YF-20</t>
    <phoneticPr fontId="1" type="noConversion"/>
  </si>
  <si>
    <t>YF-22</t>
    <phoneticPr fontId="1" type="noConversion"/>
  </si>
  <si>
    <t>KCLV_YF-20_Series_Engine</t>
    <phoneticPr fontId="1" type="noConversion"/>
  </si>
  <si>
    <t>KF-20-I</t>
    <phoneticPr fontId="1" type="noConversion"/>
  </si>
  <si>
    <t>KCLV_YF22</t>
    <phoneticPr fontId="1" type="noConversion"/>
  </si>
  <si>
    <t>KF-22-I</t>
    <phoneticPr fontId="1" type="noConversion"/>
  </si>
  <si>
    <t>KCLV_YF23V</t>
    <phoneticPr fontId="1" type="noConversion"/>
  </si>
  <si>
    <t>YF-23</t>
    <phoneticPr fontId="1" type="noConversion"/>
  </si>
  <si>
    <t>KF-23-I</t>
    <phoneticPr fontId="1" type="noConversion"/>
  </si>
  <si>
    <t>CZ-3B</t>
    <phoneticPr fontId="1" type="noConversion"/>
  </si>
  <si>
    <t>CZ-3C</t>
    <phoneticPr fontId="1" type="noConversion"/>
  </si>
  <si>
    <t>CZ-6</t>
    <phoneticPr fontId="1" type="noConversion"/>
  </si>
  <si>
    <t>CZ-800</t>
    <phoneticPr fontId="1" type="noConversion"/>
  </si>
  <si>
    <t>CZ-802</t>
    <phoneticPr fontId="1" type="noConversion"/>
  </si>
  <si>
    <t>CZ-10A</t>
    <phoneticPr fontId="1" type="noConversion"/>
  </si>
  <si>
    <t>MU-421 SE</t>
    <phoneticPr fontId="1" type="noConversion"/>
  </si>
  <si>
    <t>Standard</t>
    <phoneticPr fontId="1" type="noConversion"/>
  </si>
  <si>
    <t>MU-421 Thrust Argumented</t>
    <phoneticPr fontId="1" type="noConversion"/>
  </si>
  <si>
    <t>High Power</t>
    <phoneticPr fontId="1" type="noConversion"/>
  </si>
  <si>
    <t>expanderCycleEngine</t>
    <phoneticPr fontId="1" type="noConversion"/>
  </si>
  <si>
    <t>gasGeneratorTech</t>
    <phoneticPr fontId="1" type="noConversion"/>
  </si>
  <si>
    <t>standard</t>
    <phoneticPr fontId="1" type="noConversion"/>
  </si>
  <si>
    <t>cryoengine-compsognathus-1</t>
    <phoneticPr fontId="1" type="noConversion"/>
  </si>
  <si>
    <t>high-power</t>
    <phoneticPr fontId="1" type="noConversion"/>
  </si>
  <si>
    <t>cryoengine-buzzard-1</t>
    <phoneticPr fontId="1" type="noConversion"/>
  </si>
  <si>
    <t>improvedGGEngine</t>
    <phoneticPr fontId="1" type="noConversion"/>
  </si>
  <si>
    <t>The Little Mother</t>
    <phoneticPr fontId="1" type="noConversion"/>
  </si>
  <si>
    <t>TH-12V</t>
    <phoneticPr fontId="1" type="noConversion"/>
  </si>
  <si>
    <t>short nozzle</t>
    <phoneticPr fontId="1" type="noConversion"/>
  </si>
  <si>
    <t>short nozzle</t>
    <phoneticPr fontId="1" type="noConversion"/>
  </si>
  <si>
    <t>extended nozzle</t>
    <phoneticPr fontId="1" type="noConversion"/>
  </si>
  <si>
    <t>Mengzhou Engine</t>
    <phoneticPr fontId="1" type="noConversion"/>
  </si>
  <si>
    <t>Real/BoringCrewServices</t>
    <phoneticPr fontId="1" type="noConversion"/>
  </si>
  <si>
    <t>RS-88</t>
    <phoneticPr fontId="1" type="noConversion"/>
  </si>
  <si>
    <t>LAE</t>
    <phoneticPr fontId="1" type="noConversion"/>
  </si>
  <si>
    <t>RS-88 Vac</t>
    <phoneticPr fontId="1" type="noConversion"/>
  </si>
  <si>
    <t>YF-100N 105%</t>
    <phoneticPr fontId="1" type="noConversion"/>
  </si>
  <si>
    <t>KCLV_YF100</t>
    <phoneticPr fontId="1" type="noConversion"/>
  </si>
  <si>
    <t>KCLV_YF75</t>
    <phoneticPr fontId="1" type="noConversion"/>
  </si>
  <si>
    <t>KCLV_YF75E</t>
    <phoneticPr fontId="1" type="noConversion"/>
  </si>
  <si>
    <t>MengzhouMainEngine</t>
    <phoneticPr fontId="1" type="noConversion"/>
  </si>
  <si>
    <t>KCHS_Mengzhou_Engine</t>
    <phoneticPr fontId="1" type="noConversion"/>
  </si>
  <si>
    <t>JimmyNeutron</t>
    <phoneticPr fontId="1" type="noConversion"/>
  </si>
  <si>
    <t>ArchimedesSeaLevel</t>
    <phoneticPr fontId="1" type="noConversion"/>
  </si>
  <si>
    <t>Archimedes SL</t>
    <phoneticPr fontId="1" type="noConversion"/>
  </si>
  <si>
    <t>Archimedes Vac</t>
    <phoneticPr fontId="1" type="noConversion"/>
  </si>
  <si>
    <t>ArchimedesVacuum</t>
    <phoneticPr fontId="1" type="noConversion"/>
  </si>
  <si>
    <t>size</t>
    <phoneticPr fontId="1" type="noConversion"/>
  </si>
  <si>
    <t>height</t>
    <phoneticPr fontId="1" type="noConversion"/>
  </si>
  <si>
    <t>cost</t>
    <phoneticPr fontId="1" type="noConversion"/>
  </si>
  <si>
    <t>unit mass</t>
    <phoneticPr fontId="1" type="noConversion"/>
  </si>
  <si>
    <t>unit cost</t>
    <phoneticPr fontId="1" type="noConversion"/>
  </si>
  <si>
    <t>Saturn V</t>
    <phoneticPr fontId="1" type="noConversion"/>
  </si>
  <si>
    <t>Falcon 9</t>
    <phoneticPr fontId="1" type="noConversion"/>
  </si>
  <si>
    <t>note</t>
    <phoneticPr fontId="1" type="noConversion"/>
  </si>
  <si>
    <t>new mass</t>
    <phoneticPr fontId="1" type="noConversion"/>
  </si>
  <si>
    <t>new cost</t>
    <phoneticPr fontId="1" type="noConversion"/>
  </si>
  <si>
    <t>YF-36</t>
    <phoneticPr fontId="1" type="noConversion"/>
  </si>
  <si>
    <t>YF-36 on Chang'e</t>
    <phoneticPr fontId="1" type="noConversion"/>
  </si>
  <si>
    <t>KCDE_Tianwen1_Lander_Engine</t>
    <phoneticPr fontId="1" type="noConversion"/>
  </si>
  <si>
    <t>YF-36 Chang'e</t>
    <phoneticPr fontId="1" type="noConversion"/>
  </si>
  <si>
    <t>490N_Engine_Gen3_Hydrazine</t>
    <phoneticPr fontId="1" type="noConversion"/>
  </si>
  <si>
    <t>YF-36 Tianwen</t>
    <phoneticPr fontId="1" type="noConversion"/>
  </si>
  <si>
    <t>YF-36 on Tianwen</t>
    <phoneticPr fontId="1" type="noConversion"/>
  </si>
  <si>
    <t>YF-36(Lanyue)</t>
    <phoneticPr fontId="1" type="noConversion"/>
  </si>
  <si>
    <t>YF-36 on Lanyue</t>
    <phoneticPr fontId="1" type="noConversion"/>
  </si>
  <si>
    <t>YF-36 Lanyue</t>
    <phoneticPr fontId="1" type="noConversion"/>
  </si>
  <si>
    <t>KCHS_Lanyue_Crew_Compartment_Engine</t>
    <phoneticPr fontId="1" type="noConversion"/>
  </si>
  <si>
    <t>Tianwen-1 Orbiter Engine</t>
    <phoneticPr fontId="1" type="noConversion"/>
  </si>
  <si>
    <t>Tianwen1_Orbiter_Engine</t>
    <phoneticPr fontId="1" type="noConversion"/>
  </si>
  <si>
    <t>KCDE_Tianwen1_Orbiter_Engine</t>
    <phoneticPr fontId="1" type="noConversion"/>
  </si>
  <si>
    <t>throttling</t>
    <phoneticPr fontId="1" type="noConversion"/>
  </si>
  <si>
    <t>KF-TW-I</t>
    <phoneticPr fontId="1" type="noConversion"/>
  </si>
  <si>
    <t>Cheat Version</t>
    <phoneticPr fontId="1" type="noConversion"/>
  </si>
  <si>
    <t>KF-36-I</t>
    <phoneticPr fontId="1" type="noConversion"/>
  </si>
  <si>
    <t>YF-58</t>
    <phoneticPr fontId="1" type="noConversion"/>
  </si>
  <si>
    <t>KCHS_Lanyue_Service_Module_Engine</t>
    <phoneticPr fontId="1" type="noConversion"/>
  </si>
  <si>
    <t>KF-58-I</t>
    <phoneticPr fontId="1" type="noConversion"/>
  </si>
  <si>
    <t>Argumented</t>
    <phoneticPr fontId="1" type="noConversion"/>
  </si>
  <si>
    <t>cryoengine-harrier-1</t>
    <phoneticPr fontId="1" type="noConversion"/>
  </si>
  <si>
    <t>KCLV_TQ12</t>
    <phoneticPr fontId="1" type="noConversion"/>
  </si>
  <si>
    <t>KCLV_TQ12B</t>
    <phoneticPr fontId="1" type="noConversion"/>
  </si>
  <si>
    <t>argumented</t>
    <phoneticPr fontId="1" type="noConversion"/>
  </si>
  <si>
    <t>de-rated</t>
    <phoneticPr fontId="1" type="noConversion"/>
  </si>
  <si>
    <t>cryoengine-iguanodon-1</t>
    <phoneticPr fontId="1" type="noConversion"/>
  </si>
  <si>
    <t>cryoengine-allosaur-1</t>
    <phoneticPr fontId="1" type="noConversion"/>
  </si>
  <si>
    <t>Real/SSE</t>
    <phoneticPr fontId="1" type="noConversion"/>
  </si>
  <si>
    <t>RS-25D/E</t>
    <phoneticPr fontId="1" type="noConversion"/>
  </si>
  <si>
    <t>sse-engine-1-a</t>
    <phoneticPr fontId="1" type="noConversion"/>
  </si>
  <si>
    <t>improvedFuelRichStagedCombustionCycelEngine</t>
    <phoneticPr fontId="1" type="noConversion"/>
  </si>
  <si>
    <t>Rated for 111%</t>
    <phoneticPr fontId="1" type="noConversion"/>
  </si>
  <si>
    <t>S3 KS-25 "Vector" Liquid Fuel Engine</t>
    <phoneticPr fontId="1" type="noConversion"/>
  </si>
  <si>
    <t>Hydrolox</t>
    <phoneticPr fontId="1" type="noConversion"/>
  </si>
  <si>
    <t>SCC</t>
    <phoneticPr fontId="1" type="noConversion"/>
  </si>
  <si>
    <t>Squad</t>
    <phoneticPr fontId="1" type="noConversion"/>
  </si>
  <si>
    <t>Standard</t>
    <phoneticPr fontId="1" type="noConversion"/>
  </si>
  <si>
    <t>Argumented</t>
    <phoneticPr fontId="1" type="noConversion"/>
  </si>
  <si>
    <t>SSME</t>
    <phoneticPr fontId="1" type="noConversion"/>
  </si>
  <si>
    <t>S3 KS-25x4 "Mammoth" Liquid Fuel Engine</t>
    <phoneticPr fontId="1" type="noConversion"/>
  </si>
  <si>
    <t>Hydrolox</t>
    <phoneticPr fontId="1" type="noConversion"/>
  </si>
  <si>
    <t>SCC</t>
    <phoneticPr fontId="1" type="noConversion"/>
  </si>
  <si>
    <t>Standard</t>
    <phoneticPr fontId="1" type="noConversion"/>
  </si>
  <si>
    <t>Size3EngineCluster</t>
    <phoneticPr fontId="1" type="noConversion"/>
  </si>
  <si>
    <t>KF-215 'Porpoise' Liquid Fuel Engine</t>
    <phoneticPr fontId="1" type="noConversion"/>
  </si>
  <si>
    <t>Hydrolox</t>
    <phoneticPr fontId="1" type="noConversion"/>
  </si>
  <si>
    <t>SCC</t>
    <phoneticPr fontId="1" type="noConversion"/>
  </si>
  <si>
    <t>RocketMotorMenagerie</t>
  </si>
  <si>
    <t>RocketMotorMenagerie</t>
    <phoneticPr fontId="1" type="noConversion"/>
  </si>
  <si>
    <t>LRBE</t>
    <phoneticPr fontId="1" type="noConversion"/>
  </si>
  <si>
    <t>advancedOxidizerRichStagedCombustionCycelEngine</t>
    <phoneticPr fontId="1" type="noConversion"/>
  </si>
  <si>
    <t>rmm_arenysaurus</t>
    <phoneticPr fontId="1" type="noConversion"/>
  </si>
  <si>
    <t>Block II</t>
    <phoneticPr fontId="1" type="noConversion"/>
  </si>
  <si>
    <t>rmm_arsia</t>
    <phoneticPr fontId="1" type="noConversion"/>
  </si>
  <si>
    <t>RS-25-150 (SSME-150)</t>
    <phoneticPr fontId="1" type="noConversion"/>
  </si>
  <si>
    <t>RS-25-800 (SSME-800)</t>
    <phoneticPr fontId="1" type="noConversion"/>
  </si>
  <si>
    <t>rmm_ceraunius</t>
    <phoneticPr fontId="1" type="noConversion"/>
  </si>
  <si>
    <t>RS-25-69 (SSME-69)</t>
    <phoneticPr fontId="1" type="noConversion"/>
  </si>
  <si>
    <t>rmm_cotopaxi</t>
    <phoneticPr fontId="1" type="noConversion"/>
  </si>
  <si>
    <t>SSBE</t>
    <phoneticPr fontId="1" type="noConversion"/>
  </si>
  <si>
    <t>LOX/RP-1/LH2</t>
    <phoneticPr fontId="1" type="noConversion"/>
  </si>
  <si>
    <t>rmm_dugong</t>
    <phoneticPr fontId="1" type="noConversion"/>
  </si>
  <si>
    <t>RS-25-50X (SSME-50X)</t>
    <phoneticPr fontId="1" type="noConversion"/>
  </si>
  <si>
    <t>rmm_ishtar</t>
    <phoneticPr fontId="1" type="noConversion"/>
  </si>
  <si>
    <t>RS-25D-50X</t>
    <phoneticPr fontId="1" type="noConversion"/>
  </si>
  <si>
    <t>advancedFuelRichStagedCombustionCycelEngine</t>
  </si>
  <si>
    <t>RS-25D-50X-Extended</t>
  </si>
  <si>
    <t>RS-25-35 (SSME-35)</t>
    <phoneticPr fontId="1" type="noConversion"/>
  </si>
  <si>
    <t>Hydrolox</t>
    <phoneticPr fontId="1" type="noConversion"/>
  </si>
  <si>
    <t>SCC</t>
    <phoneticPr fontId="1" type="noConversion"/>
  </si>
  <si>
    <t>rmm_kilimanjaro</t>
    <phoneticPr fontId="1" type="noConversion"/>
  </si>
  <si>
    <t>RS-25-50 (SSME-50)</t>
    <phoneticPr fontId="1" type="noConversion"/>
  </si>
  <si>
    <t>rmm_osorno</t>
    <phoneticPr fontId="1" type="noConversion"/>
  </si>
  <si>
    <t>improvedFuelRichStagedCombustionCycelEngine</t>
  </si>
  <si>
    <t>STME</t>
    <phoneticPr fontId="1" type="noConversion"/>
  </si>
  <si>
    <t>rmm_rainier</t>
    <phoneticPr fontId="1" type="noConversion"/>
  </si>
  <si>
    <t>rmm_turiasaurus</t>
    <phoneticPr fontId="1" type="noConversion"/>
  </si>
  <si>
    <t>STBE</t>
    <phoneticPr fontId="1" type="noConversion"/>
  </si>
  <si>
    <t>STBE-3</t>
    <phoneticPr fontId="1" type="noConversion"/>
  </si>
  <si>
    <t>RS-25D-150</t>
    <phoneticPr fontId="1" type="noConversion"/>
  </si>
  <si>
    <t>RS-25D-800</t>
    <phoneticPr fontId="1" type="noConversion"/>
  </si>
  <si>
    <t>RS-25D</t>
    <phoneticPr fontId="1" type="noConversion"/>
  </si>
  <si>
    <t>RS-25D-50</t>
    <phoneticPr fontId="1" type="noConversion"/>
  </si>
  <si>
    <t>RS-25-35</t>
    <phoneticPr fontId="1" type="noConversion"/>
  </si>
  <si>
    <t>Modernized</t>
    <phoneticPr fontId="1" type="noConversion"/>
  </si>
  <si>
    <t>standard</t>
    <phoneticPr fontId="1" type="noConversion"/>
  </si>
  <si>
    <t>Raptor 3 Vacuum</t>
    <phoneticPr fontId="1" type="noConversion"/>
  </si>
  <si>
    <t>FFSCC</t>
    <phoneticPr fontId="1" type="noConversion"/>
  </si>
  <si>
    <t>Real/SEP</t>
    <phoneticPr fontId="1" type="noConversion"/>
  </si>
  <si>
    <t>Raptor 2 Vacuum</t>
    <phoneticPr fontId="1" type="noConversion"/>
  </si>
  <si>
    <t>Work Env</t>
    <phoneticPr fontId="1" type="noConversion"/>
  </si>
  <si>
    <t>Lower</t>
  </si>
  <si>
    <t>Lower</t>
    <phoneticPr fontId="1" type="noConversion"/>
  </si>
  <si>
    <t>Upper</t>
    <phoneticPr fontId="1" type="noConversion"/>
  </si>
  <si>
    <t>Full</t>
  </si>
  <si>
    <t>Full</t>
    <phoneticPr fontId="1" type="noConversion"/>
  </si>
  <si>
    <t>Upper</t>
    <phoneticPr fontId="1" type="noConversion"/>
  </si>
  <si>
    <t>TQ-12A 100%</t>
    <phoneticPr fontId="1" type="noConversion"/>
  </si>
  <si>
    <t>TQ-12A 111%</t>
    <phoneticPr fontId="1" type="noConversion"/>
  </si>
  <si>
    <t>TQ-15A 100%</t>
    <phoneticPr fontId="1" type="noConversion"/>
  </si>
  <si>
    <t>TQ-12A Dev</t>
    <phoneticPr fontId="1" type="noConversion"/>
  </si>
  <si>
    <t>Development version of TQ-12A, used on ZQ-2E</t>
    <phoneticPr fontId="1" type="noConversion"/>
  </si>
  <si>
    <t>Developed Version, will be used on ZQ-3</t>
    <phoneticPr fontId="1" type="noConversion"/>
  </si>
  <si>
    <t>Full thrust version</t>
    <phoneticPr fontId="1" type="noConversion"/>
  </si>
  <si>
    <t>BE-4 upgrade</t>
    <phoneticPr fontId="1" type="noConversion"/>
  </si>
  <si>
    <t>BE-3U</t>
    <phoneticPr fontId="1" type="noConversion"/>
  </si>
  <si>
    <t>advancedExpanderCycleEngine</t>
    <phoneticPr fontId="1" type="noConversion"/>
  </si>
  <si>
    <t>BE-3U Upgrade</t>
    <phoneticPr fontId="1" type="noConversion"/>
  </si>
  <si>
    <t>BE-4</t>
    <phoneticPr fontId="1" type="noConversion"/>
  </si>
  <si>
    <t>BE-4U</t>
    <phoneticPr fontId="1" type="noConversion"/>
  </si>
  <si>
    <t>BE-4U Upgrade</t>
    <phoneticPr fontId="1" type="noConversion"/>
  </si>
  <si>
    <t>advancedOxidizerRichStagedCombustionCycelEngine</t>
    <phoneticPr fontId="1" type="noConversion"/>
  </si>
  <si>
    <t>BE-3U Test Limit</t>
    <phoneticPr fontId="1" type="noConversion"/>
  </si>
  <si>
    <t>TQ-15B</t>
    <phoneticPr fontId="1" type="noConversion"/>
  </si>
  <si>
    <t>KCLV_TQ15A</t>
    <phoneticPr fontId="1" type="noConversion"/>
  </si>
  <si>
    <t>Real/Tundra</t>
    <phoneticPr fontId="1" type="noConversion"/>
  </si>
  <si>
    <t>TE2_19_F9_Merlin_1D</t>
    <phoneticPr fontId="1" type="noConversion"/>
  </si>
  <si>
    <t>TE_19_F9_S2_Engine</t>
    <phoneticPr fontId="1" type="noConversion"/>
  </si>
  <si>
    <t>TH-12 100%</t>
    <phoneticPr fontId="1" type="noConversion"/>
  </si>
  <si>
    <t>100%: 1029.7KN</t>
    <phoneticPr fontId="1" type="noConversion"/>
  </si>
  <si>
    <t>100%: 976KN</t>
    <phoneticPr fontId="1" type="noConversion"/>
  </si>
  <si>
    <t>105%: 1025.31KN</t>
    <phoneticPr fontId="1" type="noConversion"/>
  </si>
  <si>
    <t>YF-102R 105%</t>
    <phoneticPr fontId="1" type="noConversion"/>
  </si>
  <si>
    <t>LY-70</t>
    <phoneticPr fontId="1" type="noConversion"/>
  </si>
  <si>
    <t>Real/CCR</t>
    <phoneticPr fontId="1" type="noConversion"/>
  </si>
  <si>
    <t>Real/KIU/CCR</t>
    <phoneticPr fontId="1" type="noConversion"/>
  </si>
  <si>
    <t>100% 80t at sea level</t>
    <phoneticPr fontId="1" type="noConversion"/>
  </si>
  <si>
    <t>YF-209 100%</t>
    <phoneticPr fontId="1" type="noConversion"/>
  </si>
  <si>
    <t>YF-209ZT</t>
    <phoneticPr fontId="1" type="noConversion"/>
  </si>
  <si>
    <t>YF-209 108%</t>
    <phoneticPr fontId="1" type="noConversion"/>
  </si>
  <si>
    <t>108% 86.4t at sea level</t>
    <phoneticPr fontId="1" type="noConversion"/>
  </si>
  <si>
    <t>YF-209V</t>
    <phoneticPr fontId="1" type="noConversion"/>
  </si>
  <si>
    <t>100% 96t at vac</t>
    <phoneticPr fontId="1" type="noConversion"/>
  </si>
  <si>
    <t>YF-209v</t>
    <phoneticPr fontId="1" type="noConversion"/>
  </si>
  <si>
    <t>YF-209ZT 100%</t>
    <phoneticPr fontId="1" type="noConversion"/>
  </si>
  <si>
    <t>LT-RS</t>
    <phoneticPr fontId="1" type="noConversion"/>
  </si>
  <si>
    <t>Real/CCR</t>
    <phoneticPr fontId="1" type="noConversion"/>
  </si>
  <si>
    <t>100% 1480kn</t>
    <phoneticPr fontId="1" type="noConversion"/>
  </si>
  <si>
    <t>LT-RS 100%</t>
    <phoneticPr fontId="1" type="noConversion"/>
  </si>
  <si>
    <t>LT-RS 110%</t>
    <phoneticPr fontId="1" type="noConversion"/>
  </si>
  <si>
    <t>110% 1628kn</t>
    <phoneticPr fontId="1" type="noConversion"/>
  </si>
  <si>
    <t>KCLV_CCRE_1500M</t>
    <phoneticPr fontId="1" type="noConversion"/>
  </si>
  <si>
    <t>KCLV_CCRE_900M</t>
    <phoneticPr fontId="1" type="noConversion"/>
  </si>
  <si>
    <t>LY-70 100%</t>
    <phoneticPr fontId="1" type="noConversion"/>
  </si>
  <si>
    <t>LY-70 106%</t>
    <phoneticPr fontId="1" type="noConversion"/>
  </si>
  <si>
    <t>106% 84.8t at sea level</t>
    <phoneticPr fontId="1" type="noConversion"/>
  </si>
  <si>
    <t>LY-70V</t>
    <phoneticPr fontId="1" type="noConversion"/>
  </si>
  <si>
    <t>Upper</t>
    <phoneticPr fontId="1" type="noConversion"/>
  </si>
  <si>
    <t>100% 875kn at vac</t>
    <phoneticPr fontId="1" type="noConversion"/>
  </si>
  <si>
    <t>KCLV_CCRE_900MV</t>
    <phoneticPr fontId="1" type="noConversion"/>
  </si>
  <si>
    <t>JD-2</t>
    <phoneticPr fontId="1" type="noConversion"/>
  </si>
  <si>
    <t>100% 85t at sea level</t>
    <phoneticPr fontId="1" type="noConversion"/>
  </si>
  <si>
    <t>JD-2 100%</t>
    <phoneticPr fontId="1" type="noConversion"/>
  </si>
  <si>
    <t>JD-2 115%</t>
    <phoneticPr fontId="1" type="noConversion"/>
  </si>
  <si>
    <t>115% 97.75t at sea level</t>
    <phoneticPr fontId="1" type="noConversion"/>
  </si>
  <si>
    <t>JD-2V</t>
    <phoneticPr fontId="1" type="noConversion"/>
  </si>
  <si>
    <t>Methalox</t>
    <phoneticPr fontId="1" type="noConversion"/>
  </si>
  <si>
    <t>100% 105t at vac</t>
    <phoneticPr fontId="1" type="noConversion"/>
  </si>
  <si>
    <t>LY-85</t>
    <phoneticPr fontId="1" type="noConversion"/>
  </si>
  <si>
    <t>100% 95t at sea level</t>
    <phoneticPr fontId="1" type="noConversion"/>
  </si>
  <si>
    <t>YF-150</t>
    <phoneticPr fontId="1" type="noConversion"/>
  </si>
  <si>
    <t>Kerolox</t>
    <phoneticPr fontId="1" type="noConversion"/>
  </si>
  <si>
    <t>SCC</t>
    <phoneticPr fontId="1" type="noConversion"/>
  </si>
  <si>
    <t>Lower</t>
    <phoneticPr fontId="1" type="noConversion"/>
  </si>
  <si>
    <t>Real/KIU</t>
    <phoneticPr fontId="1" type="noConversion"/>
  </si>
  <si>
    <t>100%: 1655.84</t>
    <phoneticPr fontId="1" type="noConversion"/>
  </si>
  <si>
    <t>YF-150 100%</t>
    <phoneticPr fontId="1" type="noConversion"/>
  </si>
  <si>
    <t>YF-150 110%</t>
    <phoneticPr fontId="1" type="noConversion"/>
  </si>
  <si>
    <t>KCLV_YF150</t>
    <phoneticPr fontId="1" type="noConversion"/>
  </si>
  <si>
    <t>MR-420 'Deinonychus' Liquid Methane Engine</t>
  </si>
  <si>
    <t>FFSCC</t>
  </si>
  <si>
    <t>Cryoengine</t>
  </si>
  <si>
    <t>cryoengine-deinonychus-1</t>
  </si>
  <si>
    <t>Standard</t>
  </si>
  <si>
    <t>fullFlowStagedCombustionCycleEngine</t>
  </si>
  <si>
    <t>Boosted</t>
  </si>
  <si>
    <t>Higher chamber pressure, reduced throttle span</t>
  </si>
  <si>
    <t>Endurance</t>
  </si>
  <si>
    <t>Lower stress, longer service life</t>
  </si>
  <si>
    <t>MR-420-9 'Tyrannosaur' Liquid Methane Engine Cluster</t>
  </si>
  <si>
    <t>cryoengine-tyrannosaur-1</t>
  </si>
  <si>
    <t>Clustered MR-420 with slight plume-efficiency gain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</si>
</sst>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_);[Red]\(0\)"/>
    <numFmt numFmtId="178" formatCode="0.000E+00"/>
  </numFmts>
  <fonts count="10" x14ac:knownFonts="1">
    <font>
      <sz val="11"/>
      <color theme="1"/>
      <name val="等线"/>
      <family val="2"/>
      <charset val="134"/>
      <scheme val="minor"/>
    </font>
    <font>
      <sz val="9"/>
      <name val="等线"/>
      <family val="2"/>
      <charset val="134"/>
      <scheme val="minor"/>
    </font>
    <font>
      <b/>
      <sz val="11"/>
      <color theme="1"/>
      <name val="等线"/>
      <family val="3"/>
      <charset val="134"/>
      <scheme val="minor"/>
    </font>
    <font>
      <b/>
      <sz val="11"/>
      <name val="宋体"/>
      <family val="3"/>
      <charset val="134"/>
    </font>
    <font>
      <sz val="11"/>
      <color theme="1"/>
      <name val="等线"/>
      <family val="3"/>
      <charset val="134"/>
      <scheme val="minor"/>
    </font>
    <font>
      <sz val="11"/>
      <color theme="1"/>
      <name val="等线"/>
      <family val="3"/>
      <charset val="134"/>
      <scheme val="minor"/>
    </font>
    <font>
      <u/>
      <sz val="11"/>
      <color theme="10"/>
      <name val="等线"/>
      <family val="2"/>
      <charset val="134"/>
      <scheme val="minor"/>
    </font>
    <font>
      <sz val="11"/>
      <color rgb="FF006100"/>
      <name val="等线"/>
      <family val="2"/>
      <charset val="134"/>
      <scheme val="minor"/>
    </font>
    <font>
      <sz val="11"/>
      <color rgb="FF006100"/>
      <name val="等线"/>
      <family val="3"/>
      <charset val="134"/>
      <scheme val="minor"/>
    </font>
    <font>
      <sz val="11"/>
      <color rgb="FFD4D4D4"/>
      <name val="Consolas"/>
      <family val="3"/>
    </font>
  </fonts>
  <fills count="3">
    <fill>
      <patternFill patternType="none"/>
    </fill>
    <fill>
      <patternFill patternType="gray125"/>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cellStyleXfs>
  <cellXfs count="19">
    <xf numFmtId="0" fontId="0" fillId="0" borderId="0" xfId="0">
      <alignment vertical="center"/>
    </xf>
    <xf numFmtId="0" fontId="2" fillId="0" borderId="0" xfId="0" applyFont="1">
      <alignment vertical="center"/>
    </xf>
    <xf numFmtId="176" fontId="2" fillId="0" borderId="0" xfId="0" applyNumberFormat="1" applyFont="1">
      <alignment vertical="center"/>
    </xf>
    <xf numFmtId="176" fontId="0" fillId="0" borderId="0" xfId="0" applyNumberFormat="1">
      <alignment vertical="center"/>
    </xf>
    <xf numFmtId="10" fontId="2" fillId="0" borderId="0" xfId="0" applyNumberFormat="1" applyFont="1">
      <alignment vertical="center"/>
    </xf>
    <xf numFmtId="10" fontId="0" fillId="0" borderId="0" xfId="0" applyNumberFormat="1">
      <alignment vertical="center"/>
    </xf>
    <xf numFmtId="177" fontId="2" fillId="0" borderId="0" xfId="0" applyNumberFormat="1" applyFont="1">
      <alignment vertical="center"/>
    </xf>
    <xf numFmtId="177" fontId="0" fillId="0" borderId="0" xfId="0" applyNumberFormat="1">
      <alignment vertical="center"/>
    </xf>
    <xf numFmtId="177" fontId="2" fillId="0" borderId="0" xfId="0" applyNumberFormat="1" applyFont="1" applyAlignment="1">
      <alignment horizontal="right" vertical="center"/>
    </xf>
    <xf numFmtId="177" fontId="0" fillId="0" borderId="0" xfId="0" applyNumberFormat="1" applyAlignment="1">
      <alignment horizontal="right" vertical="center"/>
    </xf>
    <xf numFmtId="0" fontId="3" fillId="0" borderId="1" xfId="0" applyFont="1" applyBorder="1" applyAlignment="1">
      <alignment horizontal="center" vertical="top"/>
    </xf>
    <xf numFmtId="0" fontId="0" fillId="0" borderId="0" xfId="0" applyAlignment="1"/>
    <xf numFmtId="0" fontId="4" fillId="0" borderId="0" xfId="0" applyFont="1">
      <alignment vertical="center"/>
    </xf>
    <xf numFmtId="178" fontId="0" fillId="0" borderId="0" xfId="0" applyNumberFormat="1">
      <alignment vertical="center"/>
    </xf>
    <xf numFmtId="0" fontId="5" fillId="0" borderId="0" xfId="0" applyFont="1">
      <alignment vertical="center"/>
    </xf>
    <xf numFmtId="0" fontId="6" fillId="0" borderId="0" xfId="1">
      <alignment vertical="center"/>
    </xf>
    <xf numFmtId="0" fontId="8" fillId="2" borderId="0" xfId="2" applyFont="1">
      <alignment vertical="center"/>
    </xf>
    <xf numFmtId="3" fontId="9" fillId="0" borderId="0" xfId="0" applyNumberFormat="1" applyFont="1">
      <alignment vertical="center"/>
    </xf>
    <xf numFmtId="0" fontId="7" fillId="2" borderId="0" xfId="2">
      <alignment vertical="center"/>
    </xf>
  </cellXfs>
  <cellStyles count="3">
    <cellStyle name="常规" xfId="0" builtinId="0"/>
    <cellStyle name="超链接" xfId="1" builtinId="8"/>
    <cellStyle name="好" xfId="2"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hyperlink" Target="https://weibo.com/5616492130/5026263129133386" TargetMode="External"/><Relationship Id="rId1" Type="http://schemas.openxmlformats.org/officeDocument/2006/relationships/hyperlink" Target="https://arstechnica.com/space/2023/12/a-top-secret-chinese-spy-satellite-just-launched-on-a-super-sized-rock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E513D-02DD-4A19-B9A2-9572B29562AC}">
  <sheetPr filterMode="1"/>
  <dimension ref="A1:X479"/>
  <sheetViews>
    <sheetView tabSelected="1" workbookViewId="0">
      <pane xSplit="2" ySplit="1" topLeftCell="C180" activePane="bottomRight" state="frozen"/>
      <selection pane="topRight" activeCell="C1" sqref="C1"/>
      <selection pane="bottomLeft" activeCell="A2" sqref="A2"/>
      <selection pane="bottomRight" activeCell="Q501" sqref="Q501"/>
    </sheetView>
  </sheetViews>
  <sheetFormatPr defaultRowHeight="14" x14ac:dyDescent="0.3"/>
  <cols>
    <col min="1" max="1" width="39.4140625" customWidth="1"/>
    <col min="2" max="2" width="17" customWidth="1"/>
    <col min="3" max="4" width="20.33203125" customWidth="1"/>
    <col min="5" max="6" width="9" style="11" customWidth="1"/>
    <col min="7" max="7" width="9" customWidth="1"/>
    <col min="8" max="8" width="10.1640625" customWidth="1"/>
    <col min="9" max="9" width="7" customWidth="1"/>
    <col min="10" max="10" width="8.83203125" style="3" customWidth="1"/>
    <col min="11" max="11" width="13.25" style="5" customWidth="1"/>
    <col min="12" max="13" width="13.25" customWidth="1"/>
    <col min="14" max="14" width="8.6640625" style="9" customWidth="1"/>
    <col min="15" max="15" width="14.75" customWidth="1"/>
    <col min="17" max="17" width="17.75" customWidth="1"/>
    <col min="18" max="18" width="21.33203125" customWidth="1"/>
    <col min="19" max="19" width="19.6640625" customWidth="1"/>
    <col min="20" max="21" width="15.1640625" customWidth="1"/>
    <col min="22" max="22" width="10.83203125" customWidth="1"/>
  </cols>
  <sheetData>
    <row r="1" spans="1:22" s="1" customFormat="1" x14ac:dyDescent="0.3">
      <c r="A1" s="1" t="s">
        <v>0</v>
      </c>
      <c r="B1" s="1" t="s">
        <v>1</v>
      </c>
      <c r="C1" s="1" t="s">
        <v>15</v>
      </c>
      <c r="D1" s="1" t="s">
        <v>1048</v>
      </c>
      <c r="E1" s="1" t="s">
        <v>422</v>
      </c>
      <c r="F1" s="1" t="s">
        <v>394</v>
      </c>
      <c r="G1" s="1" t="s">
        <v>13</v>
      </c>
      <c r="H1" s="1" t="s">
        <v>14</v>
      </c>
      <c r="I1" s="1" t="s">
        <v>2</v>
      </c>
      <c r="J1" s="1" t="s">
        <v>3</v>
      </c>
      <c r="K1" s="1" t="s">
        <v>19</v>
      </c>
      <c r="L1" s="1" t="s">
        <v>20</v>
      </c>
      <c r="M1" s="1" t="s">
        <v>67</v>
      </c>
      <c r="N1" s="1" t="s">
        <v>57</v>
      </c>
      <c r="O1" s="1" t="s">
        <v>121</v>
      </c>
      <c r="P1" s="1" t="s">
        <v>168</v>
      </c>
      <c r="Q1" s="1" t="s">
        <v>163</v>
      </c>
      <c r="R1" s="1" t="s">
        <v>4</v>
      </c>
      <c r="S1" s="1" t="s">
        <v>421</v>
      </c>
      <c r="T1" s="1" t="s">
        <v>423</v>
      </c>
      <c r="U1" s="1" t="s">
        <v>424</v>
      </c>
      <c r="V1" s="1" t="s">
        <v>806</v>
      </c>
    </row>
    <row r="2" spans="1:22" hidden="1" x14ac:dyDescent="0.3">
      <c r="A2" t="s">
        <v>26</v>
      </c>
      <c r="B2" t="s">
        <v>59</v>
      </c>
      <c r="C2" t="s">
        <v>16</v>
      </c>
      <c r="D2" t="s">
        <v>1050</v>
      </c>
      <c r="E2">
        <v>260</v>
      </c>
      <c r="F2">
        <v>310</v>
      </c>
      <c r="G2">
        <v>12</v>
      </c>
      <c r="H2">
        <v>24</v>
      </c>
      <c r="I2">
        <v>0.02</v>
      </c>
      <c r="J2">
        <f t="shared" ref="J2:J5" si="0">H2 / 9.80665 / I2</f>
        <v>122.36594555735138</v>
      </c>
      <c r="K2">
        <f t="shared" ref="K2:K5" si="1">G2 / H2</f>
        <v>0.5</v>
      </c>
      <c r="L2">
        <v>8</v>
      </c>
      <c r="M2">
        <v>0.625</v>
      </c>
      <c r="N2">
        <v>150</v>
      </c>
      <c r="O2">
        <v>10000</v>
      </c>
      <c r="P2">
        <v>30</v>
      </c>
      <c r="Q2" t="s">
        <v>165</v>
      </c>
      <c r="S2" t="s">
        <v>527</v>
      </c>
      <c r="T2" t="s">
        <v>788</v>
      </c>
      <c r="U2" t="s">
        <v>526</v>
      </c>
    </row>
    <row r="3" spans="1:22" hidden="1" x14ac:dyDescent="0.3">
      <c r="A3" t="s">
        <v>26</v>
      </c>
      <c r="B3" t="s">
        <v>73</v>
      </c>
      <c r="C3" t="s">
        <v>16</v>
      </c>
      <c r="D3" t="s">
        <v>1050</v>
      </c>
      <c r="E3">
        <v>280</v>
      </c>
      <c r="F3">
        <v>320</v>
      </c>
      <c r="G3">
        <v>8</v>
      </c>
      <c r="H3">
        <v>20</v>
      </c>
      <c r="I3">
        <v>2.1999999999999999E-2</v>
      </c>
      <c r="J3">
        <f t="shared" si="0"/>
        <v>92.701473907084392</v>
      </c>
      <c r="K3">
        <f t="shared" si="1"/>
        <v>0.4</v>
      </c>
      <c r="L3">
        <v>8</v>
      </c>
      <c r="M3">
        <v>0.625</v>
      </c>
      <c r="N3">
        <v>250</v>
      </c>
      <c r="O3">
        <v>10000</v>
      </c>
      <c r="P3">
        <v>50</v>
      </c>
      <c r="Q3" t="s">
        <v>165</v>
      </c>
      <c r="S3" t="s">
        <v>527</v>
      </c>
      <c r="T3" t="s">
        <v>73</v>
      </c>
      <c r="U3" t="s">
        <v>526</v>
      </c>
    </row>
    <row r="4" spans="1:22" hidden="1" x14ac:dyDescent="0.3">
      <c r="A4" t="s">
        <v>26</v>
      </c>
      <c r="B4" t="s">
        <v>59</v>
      </c>
      <c r="C4" t="s">
        <v>16</v>
      </c>
      <c r="D4" t="s">
        <v>1050</v>
      </c>
      <c r="E4">
        <v>290</v>
      </c>
      <c r="F4">
        <v>315</v>
      </c>
      <c r="G4">
        <v>8</v>
      </c>
      <c r="H4">
        <v>20</v>
      </c>
      <c r="I4">
        <v>0.02</v>
      </c>
      <c r="J4">
        <f t="shared" si="0"/>
        <v>101.97162129779282</v>
      </c>
      <c r="K4">
        <f t="shared" si="1"/>
        <v>0.4</v>
      </c>
      <c r="L4">
        <v>8</v>
      </c>
      <c r="M4">
        <v>0.625</v>
      </c>
      <c r="N4">
        <v>200</v>
      </c>
      <c r="O4">
        <v>10000</v>
      </c>
      <c r="P4">
        <v>50</v>
      </c>
      <c r="Q4" t="s">
        <v>165</v>
      </c>
      <c r="S4" t="s">
        <v>527</v>
      </c>
      <c r="T4" t="s">
        <v>794</v>
      </c>
      <c r="U4" t="s">
        <v>526</v>
      </c>
    </row>
    <row r="5" spans="1:22" ht="13.5" hidden="1" customHeight="1" x14ac:dyDescent="0.3">
      <c r="A5" t="s">
        <v>26</v>
      </c>
      <c r="B5" t="s">
        <v>59</v>
      </c>
      <c r="C5" t="s">
        <v>16</v>
      </c>
      <c r="D5" t="s">
        <v>1050</v>
      </c>
      <c r="E5">
        <v>255</v>
      </c>
      <c r="F5">
        <v>295</v>
      </c>
      <c r="G5">
        <v>16</v>
      </c>
      <c r="H5">
        <v>30</v>
      </c>
      <c r="I5">
        <v>2.5000000000000001E-2</v>
      </c>
      <c r="J5">
        <f t="shared" si="0"/>
        <v>122.3659455573514</v>
      </c>
      <c r="K5">
        <f t="shared" si="1"/>
        <v>0.53333333333333333</v>
      </c>
      <c r="L5">
        <v>8</v>
      </c>
      <c r="M5">
        <v>0.625</v>
      </c>
      <c r="N5">
        <v>200</v>
      </c>
      <c r="O5">
        <v>10000</v>
      </c>
      <c r="P5">
        <v>30</v>
      </c>
      <c r="Q5" t="s">
        <v>165</v>
      </c>
      <c r="S5" t="s">
        <v>527</v>
      </c>
      <c r="T5" t="s">
        <v>772</v>
      </c>
      <c r="U5" t="s">
        <v>526</v>
      </c>
    </row>
    <row r="6" spans="1:22" ht="13.5" hidden="1" customHeight="1" x14ac:dyDescent="0.3">
      <c r="A6" t="s">
        <v>388</v>
      </c>
      <c r="B6" t="s">
        <v>91</v>
      </c>
      <c r="C6" t="s">
        <v>16</v>
      </c>
      <c r="D6" t="s">
        <v>1050</v>
      </c>
      <c r="E6">
        <v>310</v>
      </c>
      <c r="F6">
        <v>340</v>
      </c>
      <c r="G6">
        <v>1440</v>
      </c>
      <c r="H6">
        <v>3600</v>
      </c>
      <c r="I6">
        <v>3</v>
      </c>
      <c r="J6">
        <f t="shared" ref="J6:J69" si="2">H6 / 9.80665 / I6</f>
        <v>122.3659455573514</v>
      </c>
      <c r="K6">
        <f t="shared" ref="K6:K69" si="3">G6 / H6</f>
        <v>0.4</v>
      </c>
      <c r="L6">
        <v>8</v>
      </c>
      <c r="M6">
        <v>2.5</v>
      </c>
      <c r="N6">
        <v>6500</v>
      </c>
      <c r="O6">
        <v>200000</v>
      </c>
      <c r="P6">
        <v>15</v>
      </c>
      <c r="Q6" t="s">
        <v>363</v>
      </c>
    </row>
    <row r="7" spans="1:22" hidden="1" x14ac:dyDescent="0.3">
      <c r="A7" t="s">
        <v>87</v>
      </c>
      <c r="B7" t="s">
        <v>70</v>
      </c>
      <c r="C7" t="s">
        <v>85</v>
      </c>
      <c r="D7" t="s">
        <v>1051</v>
      </c>
      <c r="E7">
        <v>180</v>
      </c>
      <c r="F7">
        <v>340</v>
      </c>
      <c r="G7">
        <v>350</v>
      </c>
      <c r="H7">
        <v>800</v>
      </c>
      <c r="I7">
        <v>0.81</v>
      </c>
      <c r="J7">
        <f t="shared" si="2"/>
        <v>100.7127123928818</v>
      </c>
      <c r="K7">
        <f t="shared" si="3"/>
        <v>0.4375</v>
      </c>
      <c r="M7">
        <v>3.75</v>
      </c>
      <c r="N7">
        <v>3000</v>
      </c>
      <c r="O7">
        <v>200000</v>
      </c>
      <c r="P7">
        <v>20</v>
      </c>
      <c r="Q7" t="s">
        <v>166</v>
      </c>
    </row>
    <row r="8" spans="1:22" hidden="1" x14ac:dyDescent="0.3">
      <c r="A8" t="s">
        <v>265</v>
      </c>
      <c r="B8" t="s">
        <v>263</v>
      </c>
      <c r="C8" t="s">
        <v>264</v>
      </c>
      <c r="D8" t="s">
        <v>1051</v>
      </c>
      <c r="E8">
        <v>288</v>
      </c>
      <c r="F8">
        <v>350</v>
      </c>
      <c r="G8">
        <v>160</v>
      </c>
      <c r="H8">
        <v>480</v>
      </c>
      <c r="I8">
        <v>1.45</v>
      </c>
      <c r="J8">
        <f t="shared" si="2"/>
        <v>33.756122912372803</v>
      </c>
      <c r="K8">
        <f t="shared" si="3"/>
        <v>0.33333333333333331</v>
      </c>
      <c r="L8">
        <v>2</v>
      </c>
      <c r="N8">
        <v>2000</v>
      </c>
      <c r="O8">
        <v>10000</v>
      </c>
      <c r="P8">
        <v>50</v>
      </c>
      <c r="Q8" t="s">
        <v>260</v>
      </c>
      <c r="S8" t="s">
        <v>482</v>
      </c>
      <c r="T8" t="s">
        <v>452</v>
      </c>
      <c r="U8" t="s">
        <v>477</v>
      </c>
    </row>
    <row r="9" spans="1:22" hidden="1" x14ac:dyDescent="0.3">
      <c r="A9" t="s">
        <v>27</v>
      </c>
      <c r="B9" t="s">
        <v>80</v>
      </c>
      <c r="C9" t="s">
        <v>16</v>
      </c>
      <c r="D9" t="s">
        <v>1050</v>
      </c>
      <c r="E9">
        <v>250</v>
      </c>
      <c r="F9">
        <v>310</v>
      </c>
      <c r="G9">
        <v>12</v>
      </c>
      <c r="H9">
        <v>24</v>
      </c>
      <c r="I9">
        <v>2.5499999999999998E-2</v>
      </c>
      <c r="J9">
        <f t="shared" si="2"/>
        <v>95.973290633216777</v>
      </c>
      <c r="K9">
        <f t="shared" si="3"/>
        <v>0.5</v>
      </c>
      <c r="L9">
        <v>3</v>
      </c>
      <c r="M9">
        <v>0.625</v>
      </c>
      <c r="N9">
        <v>220</v>
      </c>
      <c r="O9">
        <v>8000</v>
      </c>
      <c r="P9">
        <v>0</v>
      </c>
      <c r="Q9" t="s">
        <v>165</v>
      </c>
      <c r="S9" t="s">
        <v>532</v>
      </c>
      <c r="T9" t="s">
        <v>508</v>
      </c>
      <c r="U9" t="s">
        <v>526</v>
      </c>
    </row>
    <row r="10" spans="1:22" hidden="1" x14ac:dyDescent="0.3">
      <c r="A10" t="s">
        <v>53</v>
      </c>
      <c r="B10" t="s">
        <v>62</v>
      </c>
      <c r="C10" t="s">
        <v>16</v>
      </c>
      <c r="D10" t="s">
        <v>1051</v>
      </c>
      <c r="E10">
        <v>160</v>
      </c>
      <c r="F10">
        <v>316</v>
      </c>
      <c r="G10">
        <v>466</v>
      </c>
      <c r="H10">
        <v>467</v>
      </c>
      <c r="I10">
        <v>0.59</v>
      </c>
      <c r="J10">
        <f t="shared" si="2"/>
        <v>80.71313075604958</v>
      </c>
      <c r="K10">
        <f t="shared" si="3"/>
        <v>0.99785867237687365</v>
      </c>
      <c r="L10">
        <v>4</v>
      </c>
      <c r="M10">
        <v>1.875</v>
      </c>
      <c r="N10">
        <v>400</v>
      </c>
      <c r="O10">
        <v>20000</v>
      </c>
      <c r="P10">
        <v>3</v>
      </c>
      <c r="Q10" t="s">
        <v>165</v>
      </c>
      <c r="R10" t="s">
        <v>139</v>
      </c>
    </row>
    <row r="11" spans="1:22" hidden="1" x14ac:dyDescent="0.3">
      <c r="A11" t="s">
        <v>71</v>
      </c>
      <c r="B11" t="s">
        <v>70</v>
      </c>
      <c r="C11" t="s">
        <v>18</v>
      </c>
      <c r="D11" t="s">
        <v>1051</v>
      </c>
      <c r="E11">
        <v>90</v>
      </c>
      <c r="F11">
        <v>332</v>
      </c>
      <c r="G11">
        <v>60</v>
      </c>
      <c r="H11">
        <v>240</v>
      </c>
      <c r="I11">
        <v>0.36</v>
      </c>
      <c r="J11">
        <f t="shared" si="2"/>
        <v>67.981080865195224</v>
      </c>
      <c r="K11">
        <f t="shared" si="3"/>
        <v>0.25</v>
      </c>
      <c r="L11">
        <v>0.5</v>
      </c>
      <c r="M11">
        <v>2.5</v>
      </c>
      <c r="N11">
        <v>600</v>
      </c>
      <c r="O11">
        <v>64000</v>
      </c>
      <c r="P11">
        <v>80</v>
      </c>
      <c r="Q11" t="s">
        <v>166</v>
      </c>
      <c r="S11" t="s">
        <v>777</v>
      </c>
      <c r="T11" t="s">
        <v>70</v>
      </c>
      <c r="U11" t="s">
        <v>477</v>
      </c>
    </row>
    <row r="12" spans="1:22" hidden="1" x14ac:dyDescent="0.3">
      <c r="A12" t="s">
        <v>347</v>
      </c>
      <c r="B12" t="s">
        <v>73</v>
      </c>
      <c r="C12" t="s">
        <v>264</v>
      </c>
      <c r="D12" t="s">
        <v>1051</v>
      </c>
      <c r="E12">
        <v>200</v>
      </c>
      <c r="F12">
        <v>340</v>
      </c>
      <c r="G12">
        <v>50</v>
      </c>
      <c r="H12">
        <v>220</v>
      </c>
      <c r="I12">
        <v>0.255</v>
      </c>
      <c r="J12">
        <f t="shared" si="2"/>
        <v>87.975516413782046</v>
      </c>
      <c r="K12">
        <f t="shared" si="3"/>
        <v>0.22727272727272727</v>
      </c>
      <c r="L12">
        <v>5</v>
      </c>
      <c r="N12">
        <v>1200</v>
      </c>
      <c r="O12">
        <v>120000</v>
      </c>
      <c r="P12">
        <v>0</v>
      </c>
      <c r="Q12" t="s">
        <v>321</v>
      </c>
    </row>
    <row r="13" spans="1:22" hidden="1" x14ac:dyDescent="0.3">
      <c r="A13" t="s">
        <v>357</v>
      </c>
      <c r="B13" t="s">
        <v>91</v>
      </c>
      <c r="C13" t="s">
        <v>18</v>
      </c>
      <c r="D13" t="s">
        <v>1051</v>
      </c>
      <c r="E13">
        <v>200</v>
      </c>
      <c r="F13">
        <v>365</v>
      </c>
      <c r="G13">
        <v>794.25</v>
      </c>
      <c r="H13">
        <v>3296.4</v>
      </c>
      <c r="I13">
        <v>3</v>
      </c>
      <c r="J13">
        <f t="shared" si="2"/>
        <v>112.04641748201476</v>
      </c>
      <c r="K13">
        <f t="shared" si="3"/>
        <v>0.24094466690935565</v>
      </c>
      <c r="L13">
        <v>5</v>
      </c>
      <c r="N13">
        <v>6900</v>
      </c>
      <c r="O13">
        <v>250000</v>
      </c>
      <c r="P13">
        <v>15</v>
      </c>
      <c r="Q13" t="s">
        <v>358</v>
      </c>
      <c r="T13" t="s">
        <v>1068</v>
      </c>
      <c r="U13" t="s">
        <v>1069</v>
      </c>
    </row>
    <row r="14" spans="1:22" hidden="1" x14ac:dyDescent="0.3">
      <c r="A14" t="s">
        <v>1035</v>
      </c>
      <c r="B14" t="s">
        <v>91</v>
      </c>
      <c r="C14" t="s">
        <v>16</v>
      </c>
      <c r="D14" t="s">
        <v>1050</v>
      </c>
      <c r="E14">
        <v>302.60000000000002</v>
      </c>
      <c r="F14">
        <v>341.5</v>
      </c>
      <c r="G14">
        <v>1428</v>
      </c>
      <c r="H14">
        <v>3172</v>
      </c>
      <c r="I14">
        <v>3.016</v>
      </c>
      <c r="J14">
        <f t="shared" si="2"/>
        <v>107.24601550285108</v>
      </c>
      <c r="K14">
        <f t="shared" si="3"/>
        <v>0.45018915510718788</v>
      </c>
      <c r="L14">
        <v>8</v>
      </c>
      <c r="N14">
        <v>6000</v>
      </c>
      <c r="O14">
        <v>160000</v>
      </c>
      <c r="P14">
        <v>10</v>
      </c>
      <c r="Q14" t="s">
        <v>1006</v>
      </c>
      <c r="S14" t="s">
        <v>1034</v>
      </c>
      <c r="T14" t="s">
        <v>1036</v>
      </c>
      <c r="U14" t="s">
        <v>924</v>
      </c>
    </row>
    <row r="15" spans="1:22" hidden="1" x14ac:dyDescent="0.3">
      <c r="A15" t="s">
        <v>78</v>
      </c>
      <c r="B15" t="s">
        <v>73</v>
      </c>
      <c r="C15" t="s">
        <v>16</v>
      </c>
      <c r="D15" t="s">
        <v>1050</v>
      </c>
      <c r="E15">
        <v>275</v>
      </c>
      <c r="F15">
        <v>305</v>
      </c>
      <c r="G15">
        <v>1000</v>
      </c>
      <c r="H15">
        <v>1800</v>
      </c>
      <c r="I15">
        <v>1</v>
      </c>
      <c r="J15">
        <f t="shared" si="2"/>
        <v>183.5489183360271</v>
      </c>
      <c r="K15">
        <f t="shared" si="3"/>
        <v>0.55555555555555558</v>
      </c>
      <c r="M15">
        <v>2.5</v>
      </c>
      <c r="N15">
        <v>3000</v>
      </c>
      <c r="O15">
        <v>96000</v>
      </c>
      <c r="P15">
        <v>3</v>
      </c>
      <c r="Q15" t="s">
        <v>166</v>
      </c>
    </row>
    <row r="16" spans="1:22" hidden="1" x14ac:dyDescent="0.3">
      <c r="A16" t="s">
        <v>78</v>
      </c>
      <c r="B16" t="s">
        <v>65</v>
      </c>
      <c r="C16" t="s">
        <v>16</v>
      </c>
      <c r="D16" t="s">
        <v>1050</v>
      </c>
      <c r="E16">
        <v>280</v>
      </c>
      <c r="F16">
        <v>310</v>
      </c>
      <c r="G16">
        <v>1500</v>
      </c>
      <c r="H16">
        <v>2000</v>
      </c>
      <c r="I16">
        <v>1.1000000000000001</v>
      </c>
      <c r="J16">
        <f t="shared" si="2"/>
        <v>185.40294781416878</v>
      </c>
      <c r="K16">
        <f t="shared" si="3"/>
        <v>0.75</v>
      </c>
      <c r="L16">
        <v>2</v>
      </c>
      <c r="M16">
        <v>2.5</v>
      </c>
      <c r="N16">
        <v>3500</v>
      </c>
      <c r="O16">
        <v>96000</v>
      </c>
      <c r="P16">
        <v>3</v>
      </c>
      <c r="Q16" t="s">
        <v>166</v>
      </c>
    </row>
    <row r="17" spans="1:21" hidden="1" x14ac:dyDescent="0.3">
      <c r="A17" t="s">
        <v>78</v>
      </c>
      <c r="B17" t="s">
        <v>76</v>
      </c>
      <c r="C17" t="s">
        <v>16</v>
      </c>
      <c r="D17" t="s">
        <v>1050</v>
      </c>
      <c r="E17">
        <v>270</v>
      </c>
      <c r="F17">
        <v>300</v>
      </c>
      <c r="G17">
        <v>1600</v>
      </c>
      <c r="H17">
        <v>2160</v>
      </c>
      <c r="I17">
        <v>1.1499999999999999</v>
      </c>
      <c r="J17">
        <f t="shared" si="2"/>
        <v>191.52930608976743</v>
      </c>
      <c r="K17">
        <f t="shared" si="3"/>
        <v>0.7407407407407407</v>
      </c>
      <c r="L17">
        <v>2</v>
      </c>
      <c r="M17">
        <v>2.5</v>
      </c>
      <c r="N17">
        <v>3300</v>
      </c>
      <c r="O17">
        <v>96000</v>
      </c>
      <c r="P17">
        <v>3</v>
      </c>
      <c r="Q17" t="s">
        <v>166</v>
      </c>
    </row>
    <row r="18" spans="1:21" hidden="1" x14ac:dyDescent="0.3">
      <c r="A18" t="s">
        <v>305</v>
      </c>
      <c r="B18" t="s">
        <v>73</v>
      </c>
      <c r="C18" t="s">
        <v>66</v>
      </c>
      <c r="D18" t="s">
        <v>1050</v>
      </c>
      <c r="E18">
        <v>245</v>
      </c>
      <c r="F18">
        <v>270</v>
      </c>
      <c r="G18">
        <v>5</v>
      </c>
      <c r="H18">
        <v>65</v>
      </c>
      <c r="I18">
        <v>0.12</v>
      </c>
      <c r="J18">
        <f t="shared" si="2"/>
        <v>55.234628202971116</v>
      </c>
      <c r="K18">
        <f t="shared" si="3"/>
        <v>7.6923076923076927E-2</v>
      </c>
      <c r="L18">
        <v>0</v>
      </c>
      <c r="N18">
        <v>80</v>
      </c>
      <c r="O18">
        <v>10000</v>
      </c>
      <c r="P18">
        <v>0</v>
      </c>
      <c r="Q18" t="s">
        <v>307</v>
      </c>
      <c r="S18" t="s">
        <v>473</v>
      </c>
      <c r="T18" t="s">
        <v>452</v>
      </c>
      <c r="U18" t="s">
        <v>455</v>
      </c>
    </row>
    <row r="19" spans="1:21" hidden="1" x14ac:dyDescent="0.3">
      <c r="A19" t="s">
        <v>305</v>
      </c>
      <c r="B19" t="s">
        <v>73</v>
      </c>
      <c r="C19" t="s">
        <v>66</v>
      </c>
      <c r="D19" t="s">
        <v>1050</v>
      </c>
      <c r="E19">
        <v>245</v>
      </c>
      <c r="F19">
        <v>265</v>
      </c>
      <c r="G19">
        <v>50</v>
      </c>
      <c r="H19">
        <v>71</v>
      </c>
      <c r="I19">
        <v>0.08</v>
      </c>
      <c r="J19">
        <f t="shared" si="2"/>
        <v>90.499813901791129</v>
      </c>
      <c r="K19">
        <f t="shared" si="3"/>
        <v>0.70422535211267601</v>
      </c>
      <c r="L19">
        <v>0</v>
      </c>
      <c r="N19">
        <v>80</v>
      </c>
      <c r="O19">
        <v>10000</v>
      </c>
      <c r="P19">
        <v>0</v>
      </c>
      <c r="Q19" t="s">
        <v>307</v>
      </c>
      <c r="S19" t="s">
        <v>473</v>
      </c>
      <c r="T19" t="s">
        <v>452</v>
      </c>
      <c r="U19" t="s">
        <v>455</v>
      </c>
    </row>
    <row r="20" spans="1:21" hidden="1" x14ac:dyDescent="0.3">
      <c r="A20" t="s">
        <v>306</v>
      </c>
      <c r="B20" t="s">
        <v>73</v>
      </c>
      <c r="C20" t="s">
        <v>66</v>
      </c>
      <c r="D20" t="s">
        <v>1050</v>
      </c>
      <c r="E20">
        <v>245</v>
      </c>
      <c r="F20">
        <v>270</v>
      </c>
      <c r="G20">
        <v>10</v>
      </c>
      <c r="H20">
        <v>135</v>
      </c>
      <c r="I20">
        <v>0.24</v>
      </c>
      <c r="J20">
        <f t="shared" si="2"/>
        <v>57.359036980008469</v>
      </c>
      <c r="K20">
        <f t="shared" si="3"/>
        <v>7.407407407407407E-2</v>
      </c>
      <c r="L20">
        <v>0</v>
      </c>
      <c r="N20">
        <v>160</v>
      </c>
      <c r="O20">
        <v>10000</v>
      </c>
      <c r="P20">
        <v>0</v>
      </c>
      <c r="Q20" t="s">
        <v>307</v>
      </c>
      <c r="S20" t="s">
        <v>475</v>
      </c>
      <c r="T20" t="s">
        <v>452</v>
      </c>
      <c r="U20" t="s">
        <v>455</v>
      </c>
    </row>
    <row r="21" spans="1:21" hidden="1" x14ac:dyDescent="0.3">
      <c r="A21" t="s">
        <v>474</v>
      </c>
      <c r="B21" t="s">
        <v>73</v>
      </c>
      <c r="C21" t="s">
        <v>66</v>
      </c>
      <c r="D21" t="s">
        <v>1050</v>
      </c>
      <c r="E21">
        <v>245</v>
      </c>
      <c r="F21">
        <v>265</v>
      </c>
      <c r="G21">
        <v>100</v>
      </c>
      <c r="H21">
        <v>142</v>
      </c>
      <c r="I21">
        <v>0.16</v>
      </c>
      <c r="J21">
        <f t="shared" si="2"/>
        <v>90.499813901791129</v>
      </c>
      <c r="K21">
        <f t="shared" si="3"/>
        <v>0.70422535211267601</v>
      </c>
      <c r="L21">
        <v>0</v>
      </c>
      <c r="N21">
        <v>160</v>
      </c>
      <c r="O21">
        <v>10000</v>
      </c>
      <c r="P21">
        <v>0</v>
      </c>
      <c r="Q21" t="s">
        <v>307</v>
      </c>
      <c r="S21" t="s">
        <v>475</v>
      </c>
      <c r="T21" t="s">
        <v>452</v>
      </c>
      <c r="U21" t="s">
        <v>455</v>
      </c>
    </row>
    <row r="22" spans="1:21" hidden="1" x14ac:dyDescent="0.3">
      <c r="A22" t="s">
        <v>208</v>
      </c>
      <c r="B22" t="s">
        <v>63</v>
      </c>
      <c r="C22" t="s">
        <v>63</v>
      </c>
      <c r="D22" t="s">
        <v>1050</v>
      </c>
      <c r="E22">
        <v>262</v>
      </c>
      <c r="F22">
        <v>285</v>
      </c>
      <c r="G22">
        <v>7500</v>
      </c>
      <c r="H22">
        <v>7500</v>
      </c>
      <c r="I22">
        <v>20</v>
      </c>
      <c r="J22">
        <f t="shared" si="2"/>
        <v>38.23935798667231</v>
      </c>
      <c r="K22">
        <f t="shared" si="3"/>
        <v>1</v>
      </c>
      <c r="L22">
        <v>5</v>
      </c>
      <c r="M22">
        <v>3.75</v>
      </c>
      <c r="N22">
        <v>12000</v>
      </c>
      <c r="O22">
        <v>1000000</v>
      </c>
      <c r="P22">
        <v>1</v>
      </c>
      <c r="Q22" t="s">
        <v>166</v>
      </c>
      <c r="R22" t="s">
        <v>211</v>
      </c>
    </row>
    <row r="23" spans="1:21" hidden="1" x14ac:dyDescent="0.3">
      <c r="A23" t="s">
        <v>207</v>
      </c>
      <c r="B23" t="s">
        <v>63</v>
      </c>
      <c r="C23" t="s">
        <v>63</v>
      </c>
      <c r="D23" t="s">
        <v>1050</v>
      </c>
      <c r="E23">
        <v>262</v>
      </c>
      <c r="F23">
        <v>285</v>
      </c>
      <c r="G23">
        <v>11250</v>
      </c>
      <c r="H23">
        <v>11250</v>
      </c>
      <c r="I23">
        <v>26</v>
      </c>
      <c r="J23">
        <f t="shared" si="2"/>
        <v>44.12233613846805</v>
      </c>
      <c r="K23">
        <f t="shared" si="3"/>
        <v>1</v>
      </c>
      <c r="L23">
        <v>5</v>
      </c>
      <c r="M23">
        <v>3.75</v>
      </c>
      <c r="N23">
        <v>16000</v>
      </c>
      <c r="O23">
        <v>1000000</v>
      </c>
      <c r="P23">
        <v>1</v>
      </c>
      <c r="Q23" t="s">
        <v>166</v>
      </c>
      <c r="R23" t="s">
        <v>210</v>
      </c>
    </row>
    <row r="24" spans="1:21" hidden="1" x14ac:dyDescent="0.3">
      <c r="A24" t="s">
        <v>206</v>
      </c>
      <c r="B24" t="s">
        <v>63</v>
      </c>
      <c r="C24" t="s">
        <v>63</v>
      </c>
      <c r="D24" t="s">
        <v>1050</v>
      </c>
      <c r="E24">
        <v>262</v>
      </c>
      <c r="F24">
        <v>285</v>
      </c>
      <c r="G24">
        <v>15000</v>
      </c>
      <c r="H24">
        <v>15000</v>
      </c>
      <c r="I24">
        <v>33</v>
      </c>
      <c r="J24">
        <f t="shared" si="2"/>
        <v>46.350736953542196</v>
      </c>
      <c r="K24">
        <f t="shared" si="3"/>
        <v>1</v>
      </c>
      <c r="L24">
        <v>5</v>
      </c>
      <c r="M24">
        <v>3.75</v>
      </c>
      <c r="N24">
        <v>20000</v>
      </c>
      <c r="O24">
        <v>1000000</v>
      </c>
      <c r="P24">
        <v>1</v>
      </c>
      <c r="Q24" t="s">
        <v>166</v>
      </c>
      <c r="R24" t="s">
        <v>209</v>
      </c>
    </row>
    <row r="25" spans="1:21" hidden="1" x14ac:dyDescent="0.3">
      <c r="A25" t="s">
        <v>200</v>
      </c>
      <c r="B25" t="s">
        <v>63</v>
      </c>
      <c r="C25" t="s">
        <v>63</v>
      </c>
      <c r="D25" t="s">
        <v>1050</v>
      </c>
      <c r="E25">
        <v>262</v>
      </c>
      <c r="F25">
        <v>285</v>
      </c>
      <c r="G25">
        <v>18750</v>
      </c>
      <c r="H25">
        <v>18750</v>
      </c>
      <c r="I25">
        <v>40</v>
      </c>
      <c r="J25">
        <f t="shared" si="2"/>
        <v>47.799197483340393</v>
      </c>
      <c r="K25">
        <f t="shared" si="3"/>
        <v>1</v>
      </c>
      <c r="L25">
        <v>5</v>
      </c>
      <c r="M25">
        <v>3.75</v>
      </c>
      <c r="N25">
        <v>24000</v>
      </c>
      <c r="O25">
        <v>1000000</v>
      </c>
      <c r="P25">
        <v>1</v>
      </c>
      <c r="Q25" t="s">
        <v>166</v>
      </c>
      <c r="R25" t="s">
        <v>201</v>
      </c>
    </row>
    <row r="26" spans="1:21" hidden="1" x14ac:dyDescent="0.3">
      <c r="A26" t="s">
        <v>416</v>
      </c>
      <c r="B26" t="s">
        <v>412</v>
      </c>
      <c r="C26" t="s">
        <v>406</v>
      </c>
      <c r="D26" t="s">
        <v>1050</v>
      </c>
      <c r="E26">
        <v>385</v>
      </c>
      <c r="F26">
        <v>415</v>
      </c>
      <c r="G26">
        <v>2300</v>
      </c>
      <c r="H26">
        <v>6400</v>
      </c>
      <c r="I26">
        <v>5</v>
      </c>
      <c r="J26">
        <f t="shared" si="2"/>
        <v>130.52367526117482</v>
      </c>
      <c r="K26">
        <f t="shared" si="3"/>
        <v>0.359375</v>
      </c>
      <c r="L26">
        <v>2</v>
      </c>
      <c r="M26">
        <v>3.75</v>
      </c>
      <c r="N26">
        <v>30000</v>
      </c>
      <c r="O26">
        <v>2560000</v>
      </c>
      <c r="P26">
        <v>5</v>
      </c>
      <c r="Q26" t="s">
        <v>167</v>
      </c>
      <c r="R26" t="s">
        <v>414</v>
      </c>
    </row>
    <row r="27" spans="1:21" hidden="1" x14ac:dyDescent="0.3">
      <c r="A27" t="s">
        <v>171</v>
      </c>
      <c r="B27" t="s">
        <v>65</v>
      </c>
      <c r="C27" t="s">
        <v>18</v>
      </c>
      <c r="D27" t="s">
        <v>1050</v>
      </c>
      <c r="E27">
        <v>310</v>
      </c>
      <c r="F27">
        <v>335</v>
      </c>
      <c r="G27">
        <v>2500</v>
      </c>
      <c r="H27">
        <v>5000</v>
      </c>
      <c r="I27">
        <v>4.5</v>
      </c>
      <c r="J27">
        <f t="shared" si="2"/>
        <v>113.30180144199204</v>
      </c>
      <c r="K27">
        <f t="shared" si="3"/>
        <v>0.5</v>
      </c>
      <c r="M27">
        <v>3.75</v>
      </c>
      <c r="N27">
        <v>12000</v>
      </c>
      <c r="O27">
        <v>100000</v>
      </c>
      <c r="P27">
        <v>3</v>
      </c>
      <c r="Q27" t="s">
        <v>172</v>
      </c>
    </row>
    <row r="28" spans="1:21" hidden="1" x14ac:dyDescent="0.3">
      <c r="A28" t="s">
        <v>212</v>
      </c>
      <c r="B28" t="s">
        <v>63</v>
      </c>
      <c r="C28" t="s">
        <v>63</v>
      </c>
      <c r="D28" t="s">
        <v>1050</v>
      </c>
      <c r="E28">
        <v>270</v>
      </c>
      <c r="F28">
        <v>290</v>
      </c>
      <c r="G28">
        <v>400</v>
      </c>
      <c r="H28">
        <v>400</v>
      </c>
      <c r="I28">
        <v>1</v>
      </c>
      <c r="J28">
        <f t="shared" si="2"/>
        <v>40.788648519117132</v>
      </c>
      <c r="K28">
        <f t="shared" si="3"/>
        <v>1</v>
      </c>
      <c r="L28">
        <v>2</v>
      </c>
      <c r="M28">
        <v>1.25</v>
      </c>
      <c r="N28">
        <v>600</v>
      </c>
      <c r="O28">
        <v>5000</v>
      </c>
      <c r="P28">
        <v>1</v>
      </c>
      <c r="Q28" t="s">
        <v>166</v>
      </c>
      <c r="R28" t="s">
        <v>215</v>
      </c>
    </row>
    <row r="29" spans="1:21" hidden="1" x14ac:dyDescent="0.3">
      <c r="A29" t="s">
        <v>213</v>
      </c>
      <c r="B29" t="s">
        <v>63</v>
      </c>
      <c r="C29" t="s">
        <v>63</v>
      </c>
      <c r="D29" t="s">
        <v>1050</v>
      </c>
      <c r="E29">
        <v>270</v>
      </c>
      <c r="F29">
        <v>290</v>
      </c>
      <c r="G29">
        <v>600</v>
      </c>
      <c r="H29">
        <v>600</v>
      </c>
      <c r="I29">
        <v>1.5</v>
      </c>
      <c r="J29">
        <f t="shared" si="2"/>
        <v>40.788648519117132</v>
      </c>
      <c r="K29">
        <f t="shared" si="3"/>
        <v>1</v>
      </c>
      <c r="L29">
        <v>2</v>
      </c>
      <c r="M29">
        <v>1.25</v>
      </c>
      <c r="N29">
        <v>900</v>
      </c>
      <c r="O29">
        <v>5000</v>
      </c>
      <c r="P29">
        <v>1</v>
      </c>
      <c r="Q29" t="s">
        <v>166</v>
      </c>
      <c r="R29" t="s">
        <v>216</v>
      </c>
    </row>
    <row r="30" spans="1:21" hidden="1" x14ac:dyDescent="0.3">
      <c r="A30" t="s">
        <v>214</v>
      </c>
      <c r="B30" t="s">
        <v>63</v>
      </c>
      <c r="C30" t="s">
        <v>63</v>
      </c>
      <c r="D30" t="s">
        <v>1050</v>
      </c>
      <c r="E30">
        <v>270</v>
      </c>
      <c r="F30">
        <v>290</v>
      </c>
      <c r="G30">
        <v>800</v>
      </c>
      <c r="H30">
        <v>800</v>
      </c>
      <c r="I30">
        <v>2</v>
      </c>
      <c r="J30">
        <f t="shared" si="2"/>
        <v>40.788648519117132</v>
      </c>
      <c r="K30">
        <f t="shared" si="3"/>
        <v>1</v>
      </c>
      <c r="L30">
        <v>2</v>
      </c>
      <c r="M30">
        <v>1.25</v>
      </c>
      <c r="N30">
        <v>1200</v>
      </c>
      <c r="O30">
        <v>5000</v>
      </c>
      <c r="P30">
        <v>1</v>
      </c>
      <c r="Q30" t="s">
        <v>166</v>
      </c>
      <c r="R30" t="s">
        <v>217</v>
      </c>
    </row>
    <row r="31" spans="1:21" hidden="1" x14ac:dyDescent="0.3">
      <c r="A31" t="s">
        <v>218</v>
      </c>
      <c r="B31" t="s">
        <v>63</v>
      </c>
      <c r="C31" t="s">
        <v>63</v>
      </c>
      <c r="D31" t="s">
        <v>1051</v>
      </c>
      <c r="E31">
        <v>200</v>
      </c>
      <c r="F31">
        <v>310</v>
      </c>
      <c r="G31">
        <v>50</v>
      </c>
      <c r="H31">
        <v>50</v>
      </c>
      <c r="I31">
        <v>0.125</v>
      </c>
      <c r="J31">
        <f t="shared" si="2"/>
        <v>40.788648519117132</v>
      </c>
      <c r="K31">
        <f t="shared" si="3"/>
        <v>1</v>
      </c>
      <c r="L31">
        <v>0</v>
      </c>
      <c r="M31">
        <v>1.25</v>
      </c>
      <c r="N31">
        <v>270</v>
      </c>
      <c r="O31">
        <v>5000</v>
      </c>
      <c r="P31">
        <v>1</v>
      </c>
      <c r="Q31" t="s">
        <v>166</v>
      </c>
      <c r="R31" t="s">
        <v>221</v>
      </c>
    </row>
    <row r="32" spans="1:21" hidden="1" x14ac:dyDescent="0.3">
      <c r="A32" t="s">
        <v>254</v>
      </c>
      <c r="B32" t="s">
        <v>253</v>
      </c>
      <c r="C32" t="s">
        <v>16</v>
      </c>
      <c r="D32" t="s">
        <v>1053</v>
      </c>
      <c r="E32">
        <v>205</v>
      </c>
      <c r="F32">
        <v>335</v>
      </c>
      <c r="G32">
        <v>40</v>
      </c>
      <c r="H32">
        <v>165</v>
      </c>
      <c r="I32">
        <v>0.13500000000000001</v>
      </c>
      <c r="J32">
        <f t="shared" si="2"/>
        <v>124.63198158619124</v>
      </c>
      <c r="K32">
        <f t="shared" si="3"/>
        <v>0.24242424242424243</v>
      </c>
      <c r="L32">
        <v>4</v>
      </c>
      <c r="M32">
        <v>1.25</v>
      </c>
      <c r="N32">
        <v>400</v>
      </c>
      <c r="O32">
        <v>80000</v>
      </c>
      <c r="P32">
        <v>15</v>
      </c>
      <c r="Q32" t="s">
        <v>252</v>
      </c>
      <c r="S32" t="s">
        <v>509</v>
      </c>
      <c r="T32" t="s">
        <v>507</v>
      </c>
      <c r="U32" t="s">
        <v>506</v>
      </c>
    </row>
    <row r="33" spans="1:21" hidden="1" x14ac:dyDescent="0.3">
      <c r="A33" t="s">
        <v>254</v>
      </c>
      <c r="B33" t="s">
        <v>73</v>
      </c>
      <c r="C33" t="s">
        <v>16</v>
      </c>
      <c r="D33" t="s">
        <v>1051</v>
      </c>
      <c r="E33">
        <v>200</v>
      </c>
      <c r="F33">
        <v>340</v>
      </c>
      <c r="G33">
        <v>55</v>
      </c>
      <c r="H33">
        <v>160</v>
      </c>
      <c r="I33">
        <v>0.15</v>
      </c>
      <c r="J33">
        <f t="shared" si="2"/>
        <v>108.76972938431236</v>
      </c>
      <c r="K33">
        <f t="shared" si="3"/>
        <v>0.34375</v>
      </c>
      <c r="L33">
        <v>4</v>
      </c>
      <c r="M33">
        <v>1.25</v>
      </c>
      <c r="N33">
        <v>400</v>
      </c>
      <c r="O33">
        <v>80000</v>
      </c>
      <c r="P33">
        <v>15</v>
      </c>
      <c r="Q33" t="s">
        <v>252</v>
      </c>
      <c r="S33" t="s">
        <v>509</v>
      </c>
      <c r="T33" t="s">
        <v>452</v>
      </c>
      <c r="U33" t="s">
        <v>506</v>
      </c>
    </row>
    <row r="34" spans="1:21" hidden="1" x14ac:dyDescent="0.3">
      <c r="A34" t="s">
        <v>366</v>
      </c>
      <c r="B34" t="s">
        <v>73</v>
      </c>
      <c r="C34" t="s">
        <v>18</v>
      </c>
      <c r="D34" t="s">
        <v>1051</v>
      </c>
      <c r="E34">
        <v>90</v>
      </c>
      <c r="F34">
        <v>340</v>
      </c>
      <c r="G34">
        <v>30</v>
      </c>
      <c r="H34">
        <v>135</v>
      </c>
      <c r="I34">
        <v>0.2</v>
      </c>
      <c r="J34">
        <f t="shared" si="2"/>
        <v>68.830844376010162</v>
      </c>
      <c r="K34">
        <f t="shared" si="3"/>
        <v>0.22222222222222221</v>
      </c>
      <c r="L34">
        <v>5</v>
      </c>
      <c r="M34">
        <v>1.25</v>
      </c>
      <c r="N34">
        <v>300</v>
      </c>
      <c r="O34">
        <v>30000</v>
      </c>
      <c r="P34">
        <v>30</v>
      </c>
      <c r="Q34" t="s">
        <v>363</v>
      </c>
    </row>
    <row r="35" spans="1:21" hidden="1" x14ac:dyDescent="0.3">
      <c r="A35" t="s">
        <v>222</v>
      </c>
      <c r="B35" t="s">
        <v>63</v>
      </c>
      <c r="C35" t="s">
        <v>63</v>
      </c>
      <c r="D35" t="s">
        <v>1050</v>
      </c>
      <c r="E35">
        <v>245</v>
      </c>
      <c r="F35">
        <v>279</v>
      </c>
      <c r="G35">
        <v>1688.4</v>
      </c>
      <c r="H35">
        <v>1688.4</v>
      </c>
      <c r="I35">
        <v>4.0999999999999996</v>
      </c>
      <c r="J35">
        <f t="shared" si="2"/>
        <v>41.992411072974008</v>
      </c>
      <c r="K35">
        <f t="shared" si="3"/>
        <v>1</v>
      </c>
      <c r="L35">
        <v>3.5</v>
      </c>
      <c r="N35">
        <v>2500</v>
      </c>
      <c r="O35">
        <v>39000</v>
      </c>
      <c r="P35">
        <v>1</v>
      </c>
      <c r="Q35" t="s">
        <v>177</v>
      </c>
      <c r="R35" t="s">
        <v>225</v>
      </c>
    </row>
    <row r="36" spans="1:21" hidden="1" x14ac:dyDescent="0.3">
      <c r="A36" t="s">
        <v>8</v>
      </c>
      <c r="B36" t="s">
        <v>11</v>
      </c>
      <c r="C36" t="s">
        <v>18</v>
      </c>
      <c r="D36" t="s">
        <v>1049</v>
      </c>
      <c r="E36">
        <v>316</v>
      </c>
      <c r="F36">
        <v>341</v>
      </c>
      <c r="G36">
        <v>794.25</v>
      </c>
      <c r="H36">
        <v>3079.7</v>
      </c>
      <c r="I36">
        <v>2.25</v>
      </c>
      <c r="J36">
        <f t="shared" si="2"/>
        <v>139.57422316036116</v>
      </c>
      <c r="K36">
        <f t="shared" si="3"/>
        <v>0.25789849660681236</v>
      </c>
      <c r="L36">
        <v>8</v>
      </c>
      <c r="M36">
        <v>2.2999999999999998</v>
      </c>
      <c r="N36">
        <v>5900</v>
      </c>
      <c r="O36">
        <v>250000</v>
      </c>
      <c r="P36">
        <v>15</v>
      </c>
      <c r="Q36" t="s">
        <v>180</v>
      </c>
      <c r="T36" t="s">
        <v>1062</v>
      </c>
      <c r="U36" t="s">
        <v>1069</v>
      </c>
    </row>
    <row r="37" spans="1:21" hidden="1" x14ac:dyDescent="0.3">
      <c r="A37" t="s">
        <v>1044</v>
      </c>
      <c r="B37" t="s">
        <v>91</v>
      </c>
      <c r="C37" t="s">
        <v>1045</v>
      </c>
      <c r="D37" t="s">
        <v>1051</v>
      </c>
      <c r="E37">
        <v>240</v>
      </c>
      <c r="F37">
        <v>380</v>
      </c>
      <c r="G37">
        <v>600.33389999999997</v>
      </c>
      <c r="H37">
        <v>3000.8348999999998</v>
      </c>
      <c r="I37">
        <v>2.14</v>
      </c>
      <c r="J37">
        <f t="shared" si="2"/>
        <v>142.99065420560746</v>
      </c>
      <c r="K37">
        <f t="shared" si="3"/>
        <v>0.20005562451969616</v>
      </c>
      <c r="L37">
        <v>5</v>
      </c>
      <c r="M37">
        <v>2.4</v>
      </c>
      <c r="N37">
        <v>4500</v>
      </c>
      <c r="O37">
        <v>1500000</v>
      </c>
      <c r="P37">
        <v>0</v>
      </c>
      <c r="Q37" t="s">
        <v>1046</v>
      </c>
      <c r="R37" t="s">
        <v>129</v>
      </c>
    </row>
    <row r="38" spans="1:21" hidden="1" x14ac:dyDescent="0.3">
      <c r="A38" t="s">
        <v>340</v>
      </c>
      <c r="B38" t="s">
        <v>283</v>
      </c>
      <c r="C38" t="s">
        <v>69</v>
      </c>
      <c r="D38" t="s">
        <v>1051</v>
      </c>
      <c r="E38">
        <v>150</v>
      </c>
      <c r="F38">
        <v>1050</v>
      </c>
      <c r="G38">
        <v>0</v>
      </c>
      <c r="H38">
        <v>180</v>
      </c>
      <c r="I38">
        <v>2.2000000000000002</v>
      </c>
      <c r="J38">
        <f t="shared" si="2"/>
        <v>8.3431326516375943</v>
      </c>
      <c r="K38">
        <f t="shared" si="3"/>
        <v>0</v>
      </c>
      <c r="L38">
        <v>0</v>
      </c>
      <c r="N38">
        <v>80000</v>
      </c>
      <c r="O38">
        <v>1250000</v>
      </c>
      <c r="P38">
        <v>0</v>
      </c>
      <c r="Q38" t="s">
        <v>321</v>
      </c>
    </row>
    <row r="39" spans="1:21" hidden="1" x14ac:dyDescent="0.3">
      <c r="A39" t="s">
        <v>340</v>
      </c>
      <c r="B39" t="s">
        <v>341</v>
      </c>
      <c r="C39" t="s">
        <v>69</v>
      </c>
      <c r="D39" t="s">
        <v>1051</v>
      </c>
      <c r="E39">
        <v>110</v>
      </c>
      <c r="F39">
        <v>900</v>
      </c>
      <c r="G39">
        <v>0</v>
      </c>
      <c r="H39">
        <v>240</v>
      </c>
      <c r="I39">
        <v>2.64</v>
      </c>
      <c r="J39">
        <f t="shared" si="2"/>
        <v>9.2701473907084395</v>
      </c>
      <c r="K39">
        <f t="shared" si="3"/>
        <v>0</v>
      </c>
      <c r="L39">
        <v>0</v>
      </c>
      <c r="N39">
        <v>80000</v>
      </c>
      <c r="O39">
        <v>1250000</v>
      </c>
      <c r="P39">
        <v>0</v>
      </c>
      <c r="Q39" t="s">
        <v>321</v>
      </c>
    </row>
    <row r="40" spans="1:21" hidden="1" x14ac:dyDescent="0.3">
      <c r="A40" t="s">
        <v>295</v>
      </c>
      <c r="B40" t="s">
        <v>286</v>
      </c>
      <c r="C40" t="s">
        <v>293</v>
      </c>
      <c r="D40" t="s">
        <v>1053</v>
      </c>
      <c r="E40">
        <v>1650</v>
      </c>
      <c r="F40">
        <v>1800</v>
      </c>
      <c r="G40">
        <v>0</v>
      </c>
      <c r="H40">
        <v>6000</v>
      </c>
      <c r="I40">
        <v>22</v>
      </c>
      <c r="J40">
        <f t="shared" si="2"/>
        <v>27.810442172125317</v>
      </c>
      <c r="K40">
        <f t="shared" si="3"/>
        <v>0</v>
      </c>
      <c r="N40">
        <v>1600000</v>
      </c>
      <c r="O40">
        <v>18000000</v>
      </c>
      <c r="P40">
        <v>0</v>
      </c>
      <c r="Q40" t="s">
        <v>284</v>
      </c>
    </row>
    <row r="41" spans="1:21" hidden="1" x14ac:dyDescent="0.3">
      <c r="A41" t="s">
        <v>44</v>
      </c>
      <c r="B41" t="s">
        <v>63</v>
      </c>
      <c r="C41" t="s">
        <v>63</v>
      </c>
      <c r="D41" t="s">
        <v>1050</v>
      </c>
      <c r="E41">
        <v>260</v>
      </c>
      <c r="F41">
        <v>290</v>
      </c>
      <c r="G41">
        <v>500</v>
      </c>
      <c r="H41">
        <v>500</v>
      </c>
      <c r="I41">
        <v>1.3</v>
      </c>
      <c r="J41">
        <f t="shared" si="2"/>
        <v>39.219854345304938</v>
      </c>
      <c r="K41">
        <f t="shared" si="3"/>
        <v>1</v>
      </c>
      <c r="L41">
        <v>2</v>
      </c>
      <c r="N41">
        <v>700</v>
      </c>
      <c r="O41">
        <v>30000</v>
      </c>
      <c r="P41">
        <v>1</v>
      </c>
      <c r="Q41" t="s">
        <v>165</v>
      </c>
      <c r="R41" t="s">
        <v>195</v>
      </c>
      <c r="S41" t="s">
        <v>536</v>
      </c>
      <c r="T41" t="s">
        <v>446</v>
      </c>
      <c r="U41" t="s">
        <v>537</v>
      </c>
    </row>
    <row r="42" spans="1:21" hidden="1" x14ac:dyDescent="0.3">
      <c r="A42" t="s">
        <v>50</v>
      </c>
      <c r="B42" t="s">
        <v>73</v>
      </c>
      <c r="C42" t="s">
        <v>66</v>
      </c>
      <c r="D42" t="s">
        <v>1051</v>
      </c>
      <c r="E42">
        <v>200</v>
      </c>
      <c r="F42">
        <v>330</v>
      </c>
      <c r="G42">
        <v>50</v>
      </c>
      <c r="H42">
        <v>135</v>
      </c>
      <c r="I42">
        <v>0.3</v>
      </c>
      <c r="J42">
        <f t="shared" si="2"/>
        <v>45.887229584006775</v>
      </c>
      <c r="K42">
        <f t="shared" si="3"/>
        <v>0.37037037037037035</v>
      </c>
      <c r="L42">
        <v>3</v>
      </c>
      <c r="M42">
        <v>2.5</v>
      </c>
      <c r="N42">
        <v>600</v>
      </c>
      <c r="O42">
        <v>80000</v>
      </c>
      <c r="P42">
        <v>150</v>
      </c>
      <c r="Q42" t="s">
        <v>165</v>
      </c>
    </row>
    <row r="43" spans="1:21" hidden="1" x14ac:dyDescent="0.3">
      <c r="A43" t="s">
        <v>72</v>
      </c>
      <c r="B43" t="s">
        <v>70</v>
      </c>
      <c r="C43" t="s">
        <v>18</v>
      </c>
      <c r="D43" t="s">
        <v>1051</v>
      </c>
      <c r="E43">
        <v>90</v>
      </c>
      <c r="F43">
        <v>335</v>
      </c>
      <c r="G43">
        <v>45</v>
      </c>
      <c r="H43">
        <v>120</v>
      </c>
      <c r="I43">
        <v>0.2</v>
      </c>
      <c r="J43">
        <f t="shared" si="2"/>
        <v>61.182972778675698</v>
      </c>
      <c r="K43">
        <f t="shared" si="3"/>
        <v>0.375</v>
      </c>
      <c r="L43">
        <v>0.5</v>
      </c>
      <c r="M43">
        <v>1.25</v>
      </c>
      <c r="N43">
        <v>400</v>
      </c>
      <c r="O43">
        <v>32000</v>
      </c>
      <c r="P43">
        <v>100</v>
      </c>
      <c r="Q43" t="s">
        <v>166</v>
      </c>
      <c r="S43" t="s">
        <v>780</v>
      </c>
      <c r="T43" t="s">
        <v>70</v>
      </c>
      <c r="U43" t="s">
        <v>477</v>
      </c>
    </row>
    <row r="44" spans="1:21" hidden="1" x14ac:dyDescent="0.3">
      <c r="A44" t="s">
        <v>262</v>
      </c>
      <c r="B44" t="s">
        <v>263</v>
      </c>
      <c r="C44" t="s">
        <v>264</v>
      </c>
      <c r="D44" t="s">
        <v>1051</v>
      </c>
      <c r="E44">
        <v>288</v>
      </c>
      <c r="F44">
        <v>350</v>
      </c>
      <c r="G44">
        <v>40</v>
      </c>
      <c r="H44">
        <v>120</v>
      </c>
      <c r="I44">
        <v>0.35</v>
      </c>
      <c r="J44">
        <f t="shared" si="2"/>
        <v>34.961698730671827</v>
      </c>
      <c r="K44">
        <f t="shared" si="3"/>
        <v>0.33333333333333331</v>
      </c>
      <c r="L44">
        <v>2</v>
      </c>
      <c r="M44">
        <v>1.25</v>
      </c>
      <c r="N44">
        <v>400</v>
      </c>
      <c r="O44">
        <v>10000</v>
      </c>
      <c r="P44">
        <v>50</v>
      </c>
      <c r="Q44" t="s">
        <v>260</v>
      </c>
      <c r="S44" t="s">
        <v>478</v>
      </c>
      <c r="T44" t="s">
        <v>452</v>
      </c>
      <c r="U44" t="s">
        <v>477</v>
      </c>
    </row>
    <row r="45" spans="1:21" hidden="1" x14ac:dyDescent="0.3">
      <c r="A45" t="s">
        <v>420</v>
      </c>
      <c r="B45" t="s">
        <v>412</v>
      </c>
      <c r="C45" t="s">
        <v>406</v>
      </c>
      <c r="D45" t="s">
        <v>1050</v>
      </c>
      <c r="E45">
        <v>405</v>
      </c>
      <c r="F45">
        <v>435</v>
      </c>
      <c r="G45">
        <v>2300</v>
      </c>
      <c r="H45">
        <v>5600</v>
      </c>
      <c r="I45">
        <v>5</v>
      </c>
      <c r="J45">
        <f t="shared" si="2"/>
        <v>114.20821585352796</v>
      </c>
      <c r="K45">
        <f t="shared" si="3"/>
        <v>0.4107142857142857</v>
      </c>
      <c r="L45">
        <v>2</v>
      </c>
      <c r="M45">
        <v>3.75</v>
      </c>
      <c r="N45">
        <v>30000</v>
      </c>
      <c r="O45">
        <v>2560000</v>
      </c>
      <c r="P45">
        <v>5</v>
      </c>
      <c r="Q45" t="s">
        <v>167</v>
      </c>
      <c r="R45" t="s">
        <v>414</v>
      </c>
    </row>
    <row r="46" spans="1:21" hidden="1" x14ac:dyDescent="0.3">
      <c r="A46" t="s">
        <v>94</v>
      </c>
      <c r="B46" t="s">
        <v>83</v>
      </c>
      <c r="C46" t="s">
        <v>85</v>
      </c>
      <c r="D46" t="s">
        <v>1051</v>
      </c>
      <c r="E46">
        <v>340</v>
      </c>
      <c r="F46">
        <v>430</v>
      </c>
      <c r="G46">
        <v>2500</v>
      </c>
      <c r="H46">
        <v>4800</v>
      </c>
      <c r="I46">
        <v>5.5</v>
      </c>
      <c r="J46">
        <f t="shared" si="2"/>
        <v>88.993414950801011</v>
      </c>
      <c r="K46">
        <f t="shared" si="3"/>
        <v>0.52083333333333337</v>
      </c>
      <c r="M46">
        <v>5</v>
      </c>
      <c r="N46">
        <v>30000</v>
      </c>
      <c r="O46">
        <v>128000</v>
      </c>
      <c r="P46">
        <v>3</v>
      </c>
      <c r="Q46" t="s">
        <v>166</v>
      </c>
    </row>
    <row r="47" spans="1:21" hidden="1" x14ac:dyDescent="0.3">
      <c r="A47" t="s">
        <v>357</v>
      </c>
      <c r="B47" t="s">
        <v>91</v>
      </c>
      <c r="C47" t="s">
        <v>18</v>
      </c>
      <c r="D47" t="s">
        <v>1051</v>
      </c>
      <c r="E47">
        <v>200</v>
      </c>
      <c r="F47">
        <v>365</v>
      </c>
      <c r="G47">
        <v>794.25</v>
      </c>
      <c r="H47">
        <v>3000</v>
      </c>
      <c r="I47">
        <v>3</v>
      </c>
      <c r="J47">
        <f t="shared" si="2"/>
        <v>101.97162129779282</v>
      </c>
      <c r="K47">
        <f t="shared" si="3"/>
        <v>0.26474999999999999</v>
      </c>
      <c r="L47">
        <v>5</v>
      </c>
      <c r="N47">
        <v>6900</v>
      </c>
      <c r="O47">
        <v>250000</v>
      </c>
      <c r="P47">
        <v>15</v>
      </c>
      <c r="Q47" t="s">
        <v>355</v>
      </c>
      <c r="T47" t="s">
        <v>1067</v>
      </c>
      <c r="U47" t="s">
        <v>1069</v>
      </c>
    </row>
    <row r="48" spans="1:21" hidden="1" x14ac:dyDescent="0.3">
      <c r="A48" t="s">
        <v>438</v>
      </c>
      <c r="B48" t="s">
        <v>91</v>
      </c>
      <c r="C48" t="s">
        <v>16</v>
      </c>
      <c r="D48" t="s">
        <v>1050</v>
      </c>
      <c r="E48">
        <v>303</v>
      </c>
      <c r="F48">
        <v>348</v>
      </c>
      <c r="G48">
        <v>500</v>
      </c>
      <c r="H48">
        <v>3000</v>
      </c>
      <c r="I48">
        <v>2.4</v>
      </c>
      <c r="J48">
        <f t="shared" si="2"/>
        <v>127.46452662224104</v>
      </c>
      <c r="K48">
        <f t="shared" si="3"/>
        <v>0.16666666666666666</v>
      </c>
      <c r="L48">
        <v>3</v>
      </c>
      <c r="M48">
        <v>3.75</v>
      </c>
      <c r="N48">
        <v>5000</v>
      </c>
      <c r="O48">
        <v>320000</v>
      </c>
      <c r="P48">
        <v>10</v>
      </c>
      <c r="Q48" t="s">
        <v>167</v>
      </c>
      <c r="R48" t="s">
        <v>414</v>
      </c>
      <c r="S48" t="s">
        <v>437</v>
      </c>
      <c r="T48" t="s">
        <v>981</v>
      </c>
      <c r="U48" t="s">
        <v>434</v>
      </c>
    </row>
    <row r="49" spans="1:21" hidden="1" x14ac:dyDescent="0.3">
      <c r="A49" t="s">
        <v>24</v>
      </c>
      <c r="B49" t="s">
        <v>11</v>
      </c>
      <c r="C49" t="s">
        <v>17</v>
      </c>
      <c r="D49" t="s">
        <v>1050</v>
      </c>
      <c r="E49">
        <v>330</v>
      </c>
      <c r="F49">
        <v>351</v>
      </c>
      <c r="G49">
        <v>550</v>
      </c>
      <c r="H49">
        <v>2920.6</v>
      </c>
      <c r="I49">
        <v>1.5249999999999999</v>
      </c>
      <c r="J49">
        <f t="shared" si="2"/>
        <v>195.29069977857952</v>
      </c>
      <c r="K49">
        <f t="shared" si="3"/>
        <v>0.18831746901321647</v>
      </c>
      <c r="L49">
        <v>15</v>
      </c>
      <c r="M49">
        <v>1.3</v>
      </c>
      <c r="N49">
        <v>3500</v>
      </c>
      <c r="O49">
        <v>1500000</v>
      </c>
      <c r="P49">
        <v>0</v>
      </c>
      <c r="Q49" t="s">
        <v>178</v>
      </c>
      <c r="R49" t="s">
        <v>129</v>
      </c>
    </row>
    <row r="50" spans="1:21" hidden="1" x14ac:dyDescent="0.3">
      <c r="A50" t="s">
        <v>997</v>
      </c>
      <c r="B50" t="s">
        <v>998</v>
      </c>
      <c r="C50" t="s">
        <v>999</v>
      </c>
      <c r="D50" t="s">
        <v>1052</v>
      </c>
      <c r="E50">
        <v>370</v>
      </c>
      <c r="F50">
        <v>457</v>
      </c>
      <c r="G50">
        <v>2400</v>
      </c>
      <c r="H50">
        <v>4800</v>
      </c>
      <c r="I50">
        <v>8.5</v>
      </c>
      <c r="J50">
        <f t="shared" si="2"/>
        <v>57.583974379930069</v>
      </c>
      <c r="K50">
        <f t="shared" si="3"/>
        <v>0.5</v>
      </c>
      <c r="L50">
        <v>4</v>
      </c>
      <c r="M50">
        <v>3.75</v>
      </c>
      <c r="N50">
        <v>26500</v>
      </c>
      <c r="O50">
        <v>300000</v>
      </c>
      <c r="P50">
        <v>4</v>
      </c>
      <c r="Q50" t="s">
        <v>165</v>
      </c>
      <c r="S50" t="s">
        <v>1001</v>
      </c>
      <c r="T50" t="s">
        <v>977</v>
      </c>
      <c r="U50" t="s">
        <v>426</v>
      </c>
    </row>
    <row r="51" spans="1:21" hidden="1" x14ac:dyDescent="0.3">
      <c r="A51" t="s">
        <v>245</v>
      </c>
      <c r="B51" t="s">
        <v>91</v>
      </c>
      <c r="C51" t="s">
        <v>18</v>
      </c>
      <c r="D51" t="s">
        <v>1051</v>
      </c>
      <c r="E51">
        <v>112</v>
      </c>
      <c r="F51">
        <v>370</v>
      </c>
      <c r="G51">
        <v>0</v>
      </c>
      <c r="H51">
        <v>2750</v>
      </c>
      <c r="I51">
        <v>4</v>
      </c>
      <c r="J51">
        <f t="shared" si="2"/>
        <v>70.10548964223257</v>
      </c>
      <c r="K51">
        <f t="shared" si="3"/>
        <v>0</v>
      </c>
      <c r="L51">
        <v>6</v>
      </c>
      <c r="M51">
        <v>1.45</v>
      </c>
      <c r="N51">
        <v>7200</v>
      </c>
      <c r="O51">
        <v>400000</v>
      </c>
      <c r="P51">
        <v>20</v>
      </c>
      <c r="Q51" t="s">
        <v>184</v>
      </c>
    </row>
    <row r="52" spans="1:21" hidden="1" x14ac:dyDescent="0.3">
      <c r="A52" t="s">
        <v>438</v>
      </c>
      <c r="B52" t="s">
        <v>91</v>
      </c>
      <c r="C52" t="s">
        <v>16</v>
      </c>
      <c r="D52" t="s">
        <v>1050</v>
      </c>
      <c r="E52">
        <v>300</v>
      </c>
      <c r="F52">
        <v>345</v>
      </c>
      <c r="G52">
        <v>500</v>
      </c>
      <c r="H52">
        <v>2700</v>
      </c>
      <c r="I52">
        <v>2.1</v>
      </c>
      <c r="J52">
        <f t="shared" si="2"/>
        <v>131.10637024001934</v>
      </c>
      <c r="K52">
        <f t="shared" si="3"/>
        <v>0.18518518518518517</v>
      </c>
      <c r="L52">
        <v>3</v>
      </c>
      <c r="M52">
        <v>3.75</v>
      </c>
      <c r="N52">
        <v>4500</v>
      </c>
      <c r="O52">
        <v>320000</v>
      </c>
      <c r="P52">
        <v>10</v>
      </c>
      <c r="Q52" t="s">
        <v>167</v>
      </c>
      <c r="R52" t="s">
        <v>414</v>
      </c>
      <c r="S52" t="s">
        <v>437</v>
      </c>
      <c r="T52" t="s">
        <v>442</v>
      </c>
      <c r="U52" t="s">
        <v>434</v>
      </c>
    </row>
    <row r="53" spans="1:21" hidden="1" x14ac:dyDescent="0.3">
      <c r="A53" t="s">
        <v>79</v>
      </c>
      <c r="B53" t="s">
        <v>65</v>
      </c>
      <c r="C53" t="s">
        <v>81</v>
      </c>
      <c r="D53" t="s">
        <v>1050</v>
      </c>
      <c r="E53">
        <v>315</v>
      </c>
      <c r="F53">
        <v>342</v>
      </c>
      <c r="G53">
        <v>2000</v>
      </c>
      <c r="H53">
        <v>2400</v>
      </c>
      <c r="I53">
        <v>1.4850000000000001</v>
      </c>
      <c r="J53">
        <f t="shared" si="2"/>
        <v>164.80262027926113</v>
      </c>
      <c r="K53">
        <f t="shared" si="3"/>
        <v>0.83333333333333337</v>
      </c>
      <c r="M53">
        <v>2.5</v>
      </c>
      <c r="N53">
        <v>6000</v>
      </c>
      <c r="O53">
        <v>256000</v>
      </c>
      <c r="P53">
        <v>15</v>
      </c>
      <c r="Q53" t="s">
        <v>166</v>
      </c>
    </row>
    <row r="54" spans="1:21" hidden="1" x14ac:dyDescent="0.3">
      <c r="A54" t="s">
        <v>79</v>
      </c>
      <c r="B54" t="s">
        <v>80</v>
      </c>
      <c r="C54" t="s">
        <v>81</v>
      </c>
      <c r="D54" t="s">
        <v>1050</v>
      </c>
      <c r="E54">
        <v>301</v>
      </c>
      <c r="F54">
        <v>322</v>
      </c>
      <c r="G54">
        <v>2200</v>
      </c>
      <c r="H54">
        <v>2500</v>
      </c>
      <c r="I54">
        <v>1.35</v>
      </c>
      <c r="J54">
        <f t="shared" si="2"/>
        <v>188.83633573665338</v>
      </c>
      <c r="K54">
        <f t="shared" si="3"/>
        <v>0.88</v>
      </c>
      <c r="M54">
        <v>2.5</v>
      </c>
      <c r="N54">
        <v>5000</v>
      </c>
      <c r="O54">
        <v>256000</v>
      </c>
      <c r="P54">
        <v>5</v>
      </c>
      <c r="Q54" t="s">
        <v>166</v>
      </c>
    </row>
    <row r="55" spans="1:21" hidden="1" x14ac:dyDescent="0.3">
      <c r="A55" t="s">
        <v>296</v>
      </c>
      <c r="B55" t="s">
        <v>83</v>
      </c>
      <c r="C55" t="s">
        <v>68</v>
      </c>
      <c r="D55" t="s">
        <v>1053</v>
      </c>
      <c r="E55">
        <v>395</v>
      </c>
      <c r="F55">
        <v>430</v>
      </c>
      <c r="G55">
        <v>0</v>
      </c>
      <c r="H55">
        <v>4400</v>
      </c>
      <c r="I55">
        <v>2.5</v>
      </c>
      <c r="J55">
        <f t="shared" si="2"/>
        <v>179.47005348411537</v>
      </c>
      <c r="K55">
        <f t="shared" si="3"/>
        <v>0</v>
      </c>
      <c r="L55">
        <v>15</v>
      </c>
      <c r="M55">
        <v>3.75</v>
      </c>
      <c r="N55">
        <v>50</v>
      </c>
      <c r="O55">
        <v>10000</v>
      </c>
      <c r="P55">
        <v>96</v>
      </c>
      <c r="Q55" t="s">
        <v>277</v>
      </c>
      <c r="S55" t="s">
        <v>500</v>
      </c>
      <c r="T55" t="s">
        <v>446</v>
      </c>
      <c r="U55" t="s">
        <v>501</v>
      </c>
    </row>
    <row r="56" spans="1:21" hidden="1" x14ac:dyDescent="0.3">
      <c r="A56" t="s">
        <v>310</v>
      </c>
      <c r="B56" t="s">
        <v>73</v>
      </c>
      <c r="C56" t="s">
        <v>66</v>
      </c>
      <c r="D56" t="s">
        <v>1050</v>
      </c>
      <c r="E56">
        <v>250</v>
      </c>
      <c r="F56">
        <v>300</v>
      </c>
      <c r="G56">
        <v>0</v>
      </c>
      <c r="H56">
        <v>180</v>
      </c>
      <c r="I56">
        <v>0.2</v>
      </c>
      <c r="J56">
        <f t="shared" si="2"/>
        <v>91.77445916801355</v>
      </c>
      <c r="K56">
        <f t="shared" si="3"/>
        <v>0</v>
      </c>
      <c r="L56">
        <v>3</v>
      </c>
      <c r="N56">
        <v>360</v>
      </c>
      <c r="O56">
        <v>10000</v>
      </c>
      <c r="P56">
        <v>0</v>
      </c>
      <c r="Q56" t="s">
        <v>274</v>
      </c>
    </row>
    <row r="57" spans="1:21" hidden="1" x14ac:dyDescent="0.3">
      <c r="A57" t="s">
        <v>273</v>
      </c>
      <c r="B57" t="s">
        <v>65</v>
      </c>
      <c r="C57" t="s">
        <v>18</v>
      </c>
      <c r="D57" t="s">
        <v>1050</v>
      </c>
      <c r="E57">
        <v>290</v>
      </c>
      <c r="F57">
        <v>345</v>
      </c>
      <c r="G57">
        <v>1200</v>
      </c>
      <c r="H57">
        <v>2800</v>
      </c>
      <c r="I57">
        <v>2.5</v>
      </c>
      <c r="J57">
        <f t="shared" si="2"/>
        <v>114.20821585352796</v>
      </c>
      <c r="K57">
        <f t="shared" si="3"/>
        <v>0.42857142857142855</v>
      </c>
      <c r="L57">
        <v>5.25</v>
      </c>
      <c r="M57">
        <v>1.5</v>
      </c>
      <c r="N57">
        <v>7000</v>
      </c>
      <c r="O57">
        <v>180000</v>
      </c>
      <c r="P57">
        <v>3</v>
      </c>
      <c r="Q57" t="s">
        <v>274</v>
      </c>
    </row>
    <row r="58" spans="1:21" hidden="1" x14ac:dyDescent="0.3">
      <c r="A58" t="s">
        <v>273</v>
      </c>
      <c r="B58" t="s">
        <v>65</v>
      </c>
      <c r="C58" t="s">
        <v>18</v>
      </c>
      <c r="D58" t="s">
        <v>1050</v>
      </c>
      <c r="E58">
        <v>300</v>
      </c>
      <c r="F58">
        <v>325</v>
      </c>
      <c r="G58">
        <v>1600</v>
      </c>
      <c r="H58">
        <v>2800</v>
      </c>
      <c r="I58">
        <v>2.2000000000000002</v>
      </c>
      <c r="J58">
        <f t="shared" si="2"/>
        <v>129.78206346991814</v>
      </c>
      <c r="K58">
        <f t="shared" si="3"/>
        <v>0.5714285714285714</v>
      </c>
      <c r="L58">
        <v>5.25</v>
      </c>
      <c r="M58">
        <v>1.5</v>
      </c>
      <c r="N58">
        <v>5600</v>
      </c>
      <c r="O58">
        <v>180000</v>
      </c>
      <c r="P58">
        <v>3</v>
      </c>
      <c r="Q58" t="s">
        <v>274</v>
      </c>
    </row>
    <row r="59" spans="1:21" hidden="1" x14ac:dyDescent="0.3">
      <c r="A59" t="s">
        <v>273</v>
      </c>
      <c r="B59" t="s">
        <v>65</v>
      </c>
      <c r="C59" t="s">
        <v>18</v>
      </c>
      <c r="D59" t="s">
        <v>1050</v>
      </c>
      <c r="E59">
        <v>295</v>
      </c>
      <c r="F59">
        <v>318</v>
      </c>
      <c r="G59">
        <v>2500</v>
      </c>
      <c r="H59">
        <v>3000</v>
      </c>
      <c r="I59">
        <v>2</v>
      </c>
      <c r="J59">
        <f t="shared" si="2"/>
        <v>152.95743194668924</v>
      </c>
      <c r="K59">
        <f t="shared" si="3"/>
        <v>0.83333333333333337</v>
      </c>
      <c r="L59">
        <v>0</v>
      </c>
      <c r="M59">
        <v>1.5</v>
      </c>
      <c r="N59">
        <v>5000</v>
      </c>
      <c r="O59">
        <v>180000</v>
      </c>
      <c r="P59">
        <v>1</v>
      </c>
      <c r="Q59" t="s">
        <v>274</v>
      </c>
    </row>
    <row r="60" spans="1:21" hidden="1" x14ac:dyDescent="0.3">
      <c r="A60" t="s">
        <v>997</v>
      </c>
      <c r="B60" t="s">
        <v>998</v>
      </c>
      <c r="C60" t="s">
        <v>999</v>
      </c>
      <c r="D60" t="s">
        <v>1052</v>
      </c>
      <c r="E60">
        <v>370</v>
      </c>
      <c r="F60">
        <v>456.5</v>
      </c>
      <c r="G60">
        <v>2400</v>
      </c>
      <c r="H60">
        <v>4400</v>
      </c>
      <c r="I60">
        <v>7.5</v>
      </c>
      <c r="J60">
        <f t="shared" si="2"/>
        <v>59.823351161371789</v>
      </c>
      <c r="K60">
        <f t="shared" si="3"/>
        <v>0.54545454545454541</v>
      </c>
      <c r="L60">
        <v>4</v>
      </c>
      <c r="M60">
        <v>3.75</v>
      </c>
      <c r="N60">
        <v>24000</v>
      </c>
      <c r="O60">
        <v>300000</v>
      </c>
      <c r="P60">
        <v>4</v>
      </c>
      <c r="Q60" t="s">
        <v>165</v>
      </c>
      <c r="S60" t="s">
        <v>1001</v>
      </c>
      <c r="T60" t="s">
        <v>1000</v>
      </c>
      <c r="U60" t="s">
        <v>426</v>
      </c>
    </row>
    <row r="61" spans="1:21" hidden="1" x14ac:dyDescent="0.3">
      <c r="A61" t="s">
        <v>153</v>
      </c>
      <c r="B61" t="s">
        <v>83</v>
      </c>
      <c r="C61" t="s">
        <v>149</v>
      </c>
      <c r="D61" t="s">
        <v>1050</v>
      </c>
      <c r="E61">
        <v>370</v>
      </c>
      <c r="F61">
        <v>400</v>
      </c>
      <c r="H61">
        <v>4000</v>
      </c>
      <c r="I61">
        <v>6</v>
      </c>
      <c r="J61">
        <f t="shared" si="2"/>
        <v>67.981080865195224</v>
      </c>
      <c r="K61">
        <f t="shared" si="3"/>
        <v>0</v>
      </c>
      <c r="M61">
        <v>3.75</v>
      </c>
      <c r="N61">
        <v>12000</v>
      </c>
      <c r="O61">
        <v>800000</v>
      </c>
      <c r="Q61" t="s">
        <v>167</v>
      </c>
      <c r="R61" t="s">
        <v>154</v>
      </c>
    </row>
    <row r="62" spans="1:21" hidden="1" x14ac:dyDescent="0.3">
      <c r="A62" t="s">
        <v>22</v>
      </c>
      <c r="B62" t="s">
        <v>10</v>
      </c>
      <c r="C62" t="s">
        <v>16</v>
      </c>
      <c r="D62" t="s">
        <v>1050</v>
      </c>
      <c r="E62">
        <v>372.9</v>
      </c>
      <c r="F62">
        <v>418</v>
      </c>
      <c r="G62">
        <v>2006</v>
      </c>
      <c r="H62">
        <v>3719.9</v>
      </c>
      <c r="I62">
        <v>6.5970000000000004</v>
      </c>
      <c r="J62">
        <f t="shared" si="2"/>
        <v>57.499504936434668</v>
      </c>
      <c r="K62">
        <f t="shared" si="3"/>
        <v>0.5392618081131213</v>
      </c>
      <c r="L62">
        <v>6</v>
      </c>
      <c r="M62">
        <v>2.4300000000000002</v>
      </c>
      <c r="N62">
        <v>22000</v>
      </c>
      <c r="O62">
        <v>240000</v>
      </c>
      <c r="P62">
        <v>3</v>
      </c>
      <c r="Q62" t="s">
        <v>177</v>
      </c>
    </row>
    <row r="63" spans="1:21" hidden="1" x14ac:dyDescent="0.3">
      <c r="A63" t="s">
        <v>202</v>
      </c>
      <c r="B63" t="s">
        <v>63</v>
      </c>
      <c r="C63" t="s">
        <v>63</v>
      </c>
      <c r="D63" t="s">
        <v>1050</v>
      </c>
      <c r="E63">
        <v>260</v>
      </c>
      <c r="F63">
        <v>285</v>
      </c>
      <c r="G63">
        <v>2370</v>
      </c>
      <c r="H63">
        <v>2370</v>
      </c>
      <c r="I63">
        <v>8</v>
      </c>
      <c r="J63">
        <f t="shared" si="2"/>
        <v>30.209092809471127</v>
      </c>
      <c r="K63">
        <f t="shared" si="3"/>
        <v>1</v>
      </c>
      <c r="L63">
        <v>5</v>
      </c>
      <c r="M63">
        <v>2.25</v>
      </c>
      <c r="N63">
        <v>4200</v>
      </c>
      <c r="O63">
        <v>20000</v>
      </c>
      <c r="P63">
        <v>1</v>
      </c>
      <c r="Q63" t="s">
        <v>190</v>
      </c>
      <c r="R63" t="s">
        <v>204</v>
      </c>
    </row>
    <row r="64" spans="1:21" hidden="1" x14ac:dyDescent="0.3">
      <c r="A64" t="s">
        <v>203</v>
      </c>
      <c r="B64" t="s">
        <v>63</v>
      </c>
      <c r="C64" t="s">
        <v>63</v>
      </c>
      <c r="D64" t="s">
        <v>1050</v>
      </c>
      <c r="E64">
        <v>265</v>
      </c>
      <c r="F64">
        <v>288</v>
      </c>
      <c r="G64">
        <v>5330</v>
      </c>
      <c r="H64">
        <v>5330</v>
      </c>
      <c r="I64">
        <v>16</v>
      </c>
      <c r="J64">
        <f t="shared" si="2"/>
        <v>33.969296344827235</v>
      </c>
      <c r="K64">
        <f t="shared" si="3"/>
        <v>1</v>
      </c>
      <c r="L64">
        <v>5</v>
      </c>
      <c r="M64">
        <v>3.35</v>
      </c>
      <c r="N64">
        <v>10500</v>
      </c>
      <c r="O64">
        <v>20000</v>
      </c>
      <c r="P64">
        <v>1</v>
      </c>
      <c r="Q64" t="s">
        <v>190</v>
      </c>
      <c r="R64" t="s">
        <v>205</v>
      </c>
    </row>
    <row r="65" spans="1:22" hidden="1" x14ac:dyDescent="0.3">
      <c r="A65" t="s">
        <v>173</v>
      </c>
      <c r="B65" t="s">
        <v>65</v>
      </c>
      <c r="C65" t="s">
        <v>16</v>
      </c>
      <c r="D65" t="s">
        <v>1050</v>
      </c>
      <c r="E65">
        <v>290</v>
      </c>
      <c r="F65">
        <v>315</v>
      </c>
      <c r="G65">
        <v>500</v>
      </c>
      <c r="H65">
        <v>1050</v>
      </c>
      <c r="I65">
        <v>0.8</v>
      </c>
      <c r="J65">
        <f t="shared" si="2"/>
        <v>133.83775295335306</v>
      </c>
      <c r="K65">
        <f t="shared" si="3"/>
        <v>0.47619047619047616</v>
      </c>
      <c r="L65">
        <v>5</v>
      </c>
      <c r="M65">
        <v>1.875</v>
      </c>
      <c r="N65">
        <v>1200</v>
      </c>
      <c r="O65">
        <v>50000</v>
      </c>
      <c r="P65">
        <v>3</v>
      </c>
      <c r="Q65" t="s">
        <v>172</v>
      </c>
    </row>
    <row r="66" spans="1:22" hidden="1" x14ac:dyDescent="0.3">
      <c r="A66" t="s">
        <v>21</v>
      </c>
      <c r="B66" t="s">
        <v>10</v>
      </c>
      <c r="C66" t="s">
        <v>16</v>
      </c>
      <c r="D66" t="s">
        <v>1050</v>
      </c>
      <c r="E66">
        <v>362</v>
      </c>
      <c r="F66">
        <v>414</v>
      </c>
      <c r="G66">
        <v>1820</v>
      </c>
      <c r="H66">
        <v>3641.4</v>
      </c>
      <c r="I66">
        <v>6.5970000000000004</v>
      </c>
      <c r="J66">
        <f t="shared" si="2"/>
        <v>56.286109109259179</v>
      </c>
      <c r="K66">
        <f t="shared" si="3"/>
        <v>0.49980776624375239</v>
      </c>
      <c r="L66">
        <v>6</v>
      </c>
      <c r="M66">
        <v>2.4300000000000002</v>
      </c>
      <c r="N66">
        <v>20000</v>
      </c>
      <c r="O66">
        <v>240000</v>
      </c>
      <c r="P66">
        <v>1</v>
      </c>
      <c r="Q66" t="s">
        <v>177</v>
      </c>
    </row>
    <row r="67" spans="1:22" hidden="1" x14ac:dyDescent="0.3">
      <c r="A67" t="s">
        <v>43</v>
      </c>
      <c r="B67" t="s">
        <v>10</v>
      </c>
      <c r="C67" t="s">
        <v>18</v>
      </c>
      <c r="D67" t="s">
        <v>1050</v>
      </c>
      <c r="E67">
        <v>340</v>
      </c>
      <c r="F67">
        <v>420</v>
      </c>
      <c r="G67">
        <v>2500</v>
      </c>
      <c r="H67">
        <v>3400</v>
      </c>
      <c r="I67">
        <v>3.6</v>
      </c>
      <c r="J67">
        <f t="shared" si="2"/>
        <v>96.30653122569322</v>
      </c>
      <c r="K67">
        <f t="shared" si="3"/>
        <v>0.73529411764705888</v>
      </c>
      <c r="L67">
        <v>4</v>
      </c>
      <c r="M67">
        <v>3.75</v>
      </c>
      <c r="N67">
        <v>8000</v>
      </c>
      <c r="O67">
        <v>900000</v>
      </c>
      <c r="P67">
        <v>5</v>
      </c>
      <c r="Q67" t="s">
        <v>165</v>
      </c>
      <c r="R67" t="s">
        <v>129</v>
      </c>
      <c r="S67" t="s">
        <v>544</v>
      </c>
      <c r="T67" t="s">
        <v>772</v>
      </c>
      <c r="U67" t="s">
        <v>425</v>
      </c>
      <c r="V67" t="s">
        <v>796</v>
      </c>
    </row>
    <row r="68" spans="1:22" hidden="1" x14ac:dyDescent="0.3">
      <c r="A68" t="s">
        <v>388</v>
      </c>
      <c r="B68" t="s">
        <v>83</v>
      </c>
      <c r="C68" t="s">
        <v>16</v>
      </c>
      <c r="D68" t="s">
        <v>1050</v>
      </c>
      <c r="E68">
        <v>350</v>
      </c>
      <c r="F68">
        <v>420</v>
      </c>
      <c r="G68">
        <v>2500</v>
      </c>
      <c r="H68">
        <v>3300</v>
      </c>
      <c r="I68">
        <v>4</v>
      </c>
      <c r="J68">
        <f t="shared" si="2"/>
        <v>84.126587570679078</v>
      </c>
      <c r="K68">
        <f t="shared" si="3"/>
        <v>0.75757575757575757</v>
      </c>
      <c r="L68">
        <v>8</v>
      </c>
      <c r="M68">
        <v>2.5</v>
      </c>
      <c r="N68">
        <v>18000</v>
      </c>
      <c r="O68">
        <v>200000</v>
      </c>
      <c r="P68">
        <v>4</v>
      </c>
      <c r="Q68" t="s">
        <v>363</v>
      </c>
    </row>
    <row r="69" spans="1:22" hidden="1" x14ac:dyDescent="0.3">
      <c r="A69" t="s">
        <v>419</v>
      </c>
      <c r="B69" t="s">
        <v>412</v>
      </c>
      <c r="C69" t="s">
        <v>406</v>
      </c>
      <c r="D69" t="s">
        <v>1050</v>
      </c>
      <c r="E69">
        <v>400</v>
      </c>
      <c r="F69">
        <v>430</v>
      </c>
      <c r="G69">
        <v>1000</v>
      </c>
      <c r="H69">
        <v>3000</v>
      </c>
      <c r="I69">
        <v>2.2000000000000002</v>
      </c>
      <c r="J69">
        <f t="shared" si="2"/>
        <v>139.05221086062656</v>
      </c>
      <c r="K69">
        <f t="shared" si="3"/>
        <v>0.33333333333333331</v>
      </c>
      <c r="L69">
        <v>3</v>
      </c>
      <c r="M69">
        <v>2.5</v>
      </c>
      <c r="N69">
        <v>12000</v>
      </c>
      <c r="O69">
        <v>1960000</v>
      </c>
      <c r="P69">
        <v>10</v>
      </c>
      <c r="Q69" t="s">
        <v>167</v>
      </c>
      <c r="R69" t="s">
        <v>414</v>
      </c>
    </row>
    <row r="70" spans="1:22" hidden="1" x14ac:dyDescent="0.3">
      <c r="A70" t="s">
        <v>8</v>
      </c>
      <c r="B70" t="s">
        <v>11</v>
      </c>
      <c r="C70" t="s">
        <v>18</v>
      </c>
      <c r="D70" t="s">
        <v>1049</v>
      </c>
      <c r="E70">
        <v>316</v>
      </c>
      <c r="F70">
        <v>341</v>
      </c>
      <c r="G70">
        <v>794.25</v>
      </c>
      <c r="H70">
        <v>2647.5</v>
      </c>
      <c r="I70">
        <v>2.25</v>
      </c>
      <c r="J70">
        <f t="shared" ref="J70:J133" si="4">H70 / 9.80665 / I70</f>
        <v>119.98660772706957</v>
      </c>
      <c r="K70">
        <f t="shared" ref="K70:K133" si="5">G70 / H70</f>
        <v>0.3</v>
      </c>
      <c r="L70">
        <v>8</v>
      </c>
      <c r="M70">
        <v>2.2999999999999998</v>
      </c>
      <c r="N70">
        <v>5900</v>
      </c>
      <c r="O70">
        <v>250000</v>
      </c>
      <c r="P70">
        <v>15</v>
      </c>
      <c r="Q70" t="s">
        <v>180</v>
      </c>
      <c r="T70" t="s">
        <v>1066</v>
      </c>
      <c r="U70" t="s">
        <v>1069</v>
      </c>
    </row>
    <row r="71" spans="1:22" hidden="1" x14ac:dyDescent="0.3">
      <c r="A71" t="s">
        <v>1032</v>
      </c>
      <c r="B71" t="s">
        <v>83</v>
      </c>
      <c r="C71" t="s">
        <v>16</v>
      </c>
      <c r="D71" t="s">
        <v>1050</v>
      </c>
      <c r="E71">
        <v>364.5</v>
      </c>
      <c r="F71">
        <v>428.5</v>
      </c>
      <c r="G71">
        <v>2023.9</v>
      </c>
      <c r="H71">
        <v>2891.3</v>
      </c>
      <c r="I71">
        <v>4.524</v>
      </c>
      <c r="J71">
        <f t="shared" si="4"/>
        <v>65.170324637115044</v>
      </c>
      <c r="K71">
        <f t="shared" si="5"/>
        <v>0.69999654134818245</v>
      </c>
      <c r="L71">
        <v>9.6999999999999993</v>
      </c>
      <c r="N71">
        <v>15000</v>
      </c>
      <c r="O71">
        <v>200000</v>
      </c>
      <c r="P71">
        <v>3</v>
      </c>
      <c r="Q71" t="s">
        <v>1006</v>
      </c>
      <c r="R71" t="s">
        <v>1043</v>
      </c>
      <c r="S71" t="s">
        <v>1033</v>
      </c>
      <c r="U71" t="s">
        <v>924</v>
      </c>
    </row>
    <row r="72" spans="1:22" hidden="1" x14ac:dyDescent="0.3">
      <c r="A72" t="s">
        <v>281</v>
      </c>
      <c r="B72" t="s">
        <v>83</v>
      </c>
      <c r="C72" t="s">
        <v>264</v>
      </c>
      <c r="D72" t="s">
        <v>1053</v>
      </c>
      <c r="E72">
        <v>380</v>
      </c>
      <c r="F72">
        <v>460</v>
      </c>
      <c r="G72">
        <v>1200</v>
      </c>
      <c r="H72">
        <v>2800</v>
      </c>
      <c r="I72">
        <v>3.2</v>
      </c>
      <c r="J72">
        <f t="shared" si="4"/>
        <v>89.225168635568721</v>
      </c>
      <c r="K72">
        <f t="shared" si="5"/>
        <v>0.42857142857142855</v>
      </c>
      <c r="L72">
        <v>8</v>
      </c>
      <c r="M72">
        <v>2.5</v>
      </c>
      <c r="N72">
        <v>20000</v>
      </c>
      <c r="O72">
        <v>8000000</v>
      </c>
      <c r="P72">
        <v>24</v>
      </c>
      <c r="Q72" t="s">
        <v>278</v>
      </c>
      <c r="R72" t="s">
        <v>129</v>
      </c>
      <c r="S72" t="s">
        <v>484</v>
      </c>
      <c r="T72" t="s">
        <v>485</v>
      </c>
      <c r="U72" t="s">
        <v>486</v>
      </c>
    </row>
    <row r="73" spans="1:22" hidden="1" x14ac:dyDescent="0.3">
      <c r="A73" t="s">
        <v>43</v>
      </c>
      <c r="B73" t="s">
        <v>10</v>
      </c>
      <c r="C73" t="s">
        <v>18</v>
      </c>
      <c r="D73" t="s">
        <v>1053</v>
      </c>
      <c r="E73">
        <v>350</v>
      </c>
      <c r="F73">
        <v>450</v>
      </c>
      <c r="G73">
        <v>1200</v>
      </c>
      <c r="H73">
        <v>2800</v>
      </c>
      <c r="I73">
        <v>3.75</v>
      </c>
      <c r="J73">
        <f t="shared" si="4"/>
        <v>76.138810569018645</v>
      </c>
      <c r="K73">
        <f t="shared" si="5"/>
        <v>0.42857142857142855</v>
      </c>
      <c r="L73">
        <v>4</v>
      </c>
      <c r="M73">
        <v>3.75</v>
      </c>
      <c r="N73">
        <v>10000</v>
      </c>
      <c r="O73">
        <v>900000</v>
      </c>
      <c r="P73">
        <v>5</v>
      </c>
      <c r="Q73" t="s">
        <v>165</v>
      </c>
      <c r="R73" t="s">
        <v>129</v>
      </c>
      <c r="S73" t="s">
        <v>544</v>
      </c>
      <c r="T73" t="s">
        <v>788</v>
      </c>
      <c r="U73" t="s">
        <v>425</v>
      </c>
      <c r="V73" t="s">
        <v>796</v>
      </c>
    </row>
    <row r="74" spans="1:22" hidden="1" x14ac:dyDescent="0.3">
      <c r="A74" t="s">
        <v>292</v>
      </c>
      <c r="B74" t="s">
        <v>83</v>
      </c>
      <c r="C74" t="s">
        <v>293</v>
      </c>
      <c r="D74" t="s">
        <v>1053</v>
      </c>
      <c r="E74">
        <v>1400</v>
      </c>
      <c r="F74">
        <v>1500</v>
      </c>
      <c r="G74">
        <v>0</v>
      </c>
      <c r="H74">
        <v>2800</v>
      </c>
      <c r="I74">
        <v>9</v>
      </c>
      <c r="J74">
        <f t="shared" si="4"/>
        <v>31.724504403757766</v>
      </c>
      <c r="K74">
        <f t="shared" si="5"/>
        <v>0</v>
      </c>
      <c r="N74">
        <v>960000</v>
      </c>
      <c r="O74">
        <v>9000000</v>
      </c>
      <c r="P74">
        <v>0</v>
      </c>
      <c r="Q74" t="s">
        <v>284</v>
      </c>
    </row>
    <row r="75" spans="1:22" hidden="1" x14ac:dyDescent="0.3">
      <c r="A75" t="s">
        <v>271</v>
      </c>
      <c r="B75" t="s">
        <v>83</v>
      </c>
      <c r="C75" t="s">
        <v>18</v>
      </c>
      <c r="D75" t="s">
        <v>1053</v>
      </c>
      <c r="E75">
        <v>380</v>
      </c>
      <c r="F75">
        <v>455</v>
      </c>
      <c r="G75">
        <v>1600</v>
      </c>
      <c r="H75">
        <v>2500</v>
      </c>
      <c r="I75">
        <v>3</v>
      </c>
      <c r="J75">
        <f t="shared" si="4"/>
        <v>84.97635108149403</v>
      </c>
      <c r="K75">
        <f t="shared" si="5"/>
        <v>0.64</v>
      </c>
      <c r="L75">
        <v>10.5</v>
      </c>
      <c r="M75">
        <v>2.5</v>
      </c>
      <c r="N75">
        <v>15000</v>
      </c>
      <c r="O75">
        <v>5000000</v>
      </c>
      <c r="P75">
        <v>1</v>
      </c>
      <c r="Q75" t="s">
        <v>272</v>
      </c>
      <c r="R75" t="s">
        <v>129</v>
      </c>
    </row>
    <row r="76" spans="1:22" hidden="1" x14ac:dyDescent="0.3">
      <c r="A76" t="s">
        <v>419</v>
      </c>
      <c r="B76" t="s">
        <v>412</v>
      </c>
      <c r="C76" t="s">
        <v>406</v>
      </c>
      <c r="D76" t="s">
        <v>1050</v>
      </c>
      <c r="E76">
        <v>410</v>
      </c>
      <c r="F76">
        <v>440</v>
      </c>
      <c r="G76">
        <v>1000</v>
      </c>
      <c r="H76">
        <v>2500</v>
      </c>
      <c r="I76">
        <v>2.2000000000000002</v>
      </c>
      <c r="J76">
        <f t="shared" si="4"/>
        <v>115.87684238385548</v>
      </c>
      <c r="K76">
        <f t="shared" si="5"/>
        <v>0.4</v>
      </c>
      <c r="L76">
        <v>3</v>
      </c>
      <c r="M76">
        <v>2.5</v>
      </c>
      <c r="N76">
        <v>12000</v>
      </c>
      <c r="O76">
        <v>1960000</v>
      </c>
      <c r="P76">
        <v>10</v>
      </c>
      <c r="Q76" t="s">
        <v>167</v>
      </c>
      <c r="R76" t="s">
        <v>414</v>
      </c>
    </row>
    <row r="77" spans="1:22" hidden="1" x14ac:dyDescent="0.3">
      <c r="A77" t="s">
        <v>281</v>
      </c>
      <c r="B77" t="s">
        <v>83</v>
      </c>
      <c r="C77" t="s">
        <v>18</v>
      </c>
      <c r="D77" t="s">
        <v>1053</v>
      </c>
      <c r="E77">
        <v>370</v>
      </c>
      <c r="F77">
        <v>465</v>
      </c>
      <c r="G77">
        <v>1000</v>
      </c>
      <c r="H77">
        <v>2500</v>
      </c>
      <c r="I77">
        <v>3.5</v>
      </c>
      <c r="J77">
        <f t="shared" si="4"/>
        <v>72.836872355566314</v>
      </c>
      <c r="K77">
        <f t="shared" si="5"/>
        <v>0.4</v>
      </c>
      <c r="L77">
        <v>8</v>
      </c>
      <c r="M77">
        <v>2.5</v>
      </c>
      <c r="N77">
        <v>30000</v>
      </c>
      <c r="O77">
        <v>8000000</v>
      </c>
      <c r="P77">
        <v>24</v>
      </c>
      <c r="Q77" t="s">
        <v>487</v>
      </c>
      <c r="R77" t="s">
        <v>129</v>
      </c>
      <c r="S77" t="s">
        <v>484</v>
      </c>
      <c r="T77" t="s">
        <v>488</v>
      </c>
      <c r="U77" t="s">
        <v>486</v>
      </c>
    </row>
    <row r="78" spans="1:22" hidden="1" x14ac:dyDescent="0.3">
      <c r="A78" t="s">
        <v>1013</v>
      </c>
      <c r="B78" t="s">
        <v>1003</v>
      </c>
      <c r="C78" t="s">
        <v>1004</v>
      </c>
      <c r="D78" t="s">
        <v>1051</v>
      </c>
      <c r="E78">
        <v>190</v>
      </c>
      <c r="F78">
        <v>478</v>
      </c>
      <c r="G78">
        <v>1000</v>
      </c>
      <c r="H78">
        <v>2451.8000000000002</v>
      </c>
      <c r="I78">
        <v>4.6749999999999998</v>
      </c>
      <c r="J78">
        <f t="shared" si="4"/>
        <v>53.478934994209304</v>
      </c>
      <c r="K78">
        <f t="shared" si="5"/>
        <v>0.4078636104086793</v>
      </c>
      <c r="L78">
        <v>3</v>
      </c>
      <c r="M78">
        <v>6.75</v>
      </c>
      <c r="N78">
        <v>25000</v>
      </c>
      <c r="O78">
        <v>750000</v>
      </c>
      <c r="P78">
        <v>10</v>
      </c>
      <c r="Q78" t="s">
        <v>1006</v>
      </c>
      <c r="S78" t="s">
        <v>1011</v>
      </c>
      <c r="T78" t="s">
        <v>1038</v>
      </c>
      <c r="U78" t="s">
        <v>425</v>
      </c>
    </row>
    <row r="79" spans="1:22" hidden="1" x14ac:dyDescent="0.3">
      <c r="A79" t="s">
        <v>43</v>
      </c>
      <c r="B79" t="s">
        <v>10</v>
      </c>
      <c r="C79" t="s">
        <v>18</v>
      </c>
      <c r="D79" t="s">
        <v>1051</v>
      </c>
      <c r="E79">
        <v>250</v>
      </c>
      <c r="F79">
        <v>458</v>
      </c>
      <c r="G79">
        <v>1000</v>
      </c>
      <c r="H79">
        <v>2450</v>
      </c>
      <c r="I79">
        <v>4.2</v>
      </c>
      <c r="J79">
        <f t="shared" si="4"/>
        <v>59.483445757045821</v>
      </c>
      <c r="K79">
        <f t="shared" si="5"/>
        <v>0.40816326530612246</v>
      </c>
      <c r="L79">
        <v>4</v>
      </c>
      <c r="M79">
        <v>3.75</v>
      </c>
      <c r="N79">
        <v>12000</v>
      </c>
      <c r="O79">
        <v>900000</v>
      </c>
      <c r="P79">
        <v>5</v>
      </c>
      <c r="Q79" t="s">
        <v>165</v>
      </c>
      <c r="R79" t="s">
        <v>129</v>
      </c>
      <c r="S79" t="s">
        <v>544</v>
      </c>
      <c r="T79" t="s">
        <v>794</v>
      </c>
      <c r="U79" t="s">
        <v>425</v>
      </c>
      <c r="V79" t="s">
        <v>796</v>
      </c>
    </row>
    <row r="80" spans="1:22" hidden="1" x14ac:dyDescent="0.3">
      <c r="A80" t="s">
        <v>43</v>
      </c>
      <c r="B80" t="s">
        <v>10</v>
      </c>
      <c r="C80" t="s">
        <v>18</v>
      </c>
      <c r="D80" t="s">
        <v>1053</v>
      </c>
      <c r="E80">
        <v>350</v>
      </c>
      <c r="F80">
        <v>450</v>
      </c>
      <c r="G80">
        <v>1000</v>
      </c>
      <c r="H80">
        <v>2400</v>
      </c>
      <c r="I80">
        <v>3.2</v>
      </c>
      <c r="J80">
        <f t="shared" si="4"/>
        <v>76.47871597334462</v>
      </c>
      <c r="K80">
        <f t="shared" si="5"/>
        <v>0.41666666666666669</v>
      </c>
      <c r="L80">
        <v>4</v>
      </c>
      <c r="M80">
        <v>3.75</v>
      </c>
      <c r="N80">
        <v>8500</v>
      </c>
      <c r="O80">
        <v>900000</v>
      </c>
      <c r="P80">
        <v>5</v>
      </c>
      <c r="Q80" t="s">
        <v>165</v>
      </c>
      <c r="R80" t="s">
        <v>129</v>
      </c>
      <c r="S80" t="s">
        <v>544</v>
      </c>
      <c r="T80" t="s">
        <v>795</v>
      </c>
      <c r="U80" t="s">
        <v>425</v>
      </c>
      <c r="V80" t="s">
        <v>796</v>
      </c>
    </row>
    <row r="81" spans="1:24" hidden="1" x14ac:dyDescent="0.3">
      <c r="A81" t="s">
        <v>1012</v>
      </c>
      <c r="B81" t="s">
        <v>1003</v>
      </c>
      <c r="C81" t="s">
        <v>1004</v>
      </c>
      <c r="D81" t="s">
        <v>1053</v>
      </c>
      <c r="E81">
        <v>345</v>
      </c>
      <c r="F81">
        <v>464</v>
      </c>
      <c r="G81">
        <v>1357</v>
      </c>
      <c r="H81">
        <v>2364.5</v>
      </c>
      <c r="I81">
        <v>3.6859999999999999</v>
      </c>
      <c r="J81">
        <f t="shared" si="4"/>
        <v>65.412886206899387</v>
      </c>
      <c r="K81">
        <f t="shared" si="5"/>
        <v>0.57390568830619582</v>
      </c>
      <c r="L81">
        <v>11.5</v>
      </c>
      <c r="M81">
        <v>3.08</v>
      </c>
      <c r="N81">
        <v>20000</v>
      </c>
      <c r="O81">
        <v>750000</v>
      </c>
      <c r="P81">
        <v>15</v>
      </c>
      <c r="Q81" t="s">
        <v>1006</v>
      </c>
      <c r="S81" t="s">
        <v>1014</v>
      </c>
      <c r="T81" t="s">
        <v>1037</v>
      </c>
      <c r="U81" t="s">
        <v>426</v>
      </c>
    </row>
    <row r="82" spans="1:24" hidden="1" x14ac:dyDescent="0.3">
      <c r="A82" t="s">
        <v>1047</v>
      </c>
      <c r="B82" t="s">
        <v>11</v>
      </c>
      <c r="C82" t="s">
        <v>81</v>
      </c>
      <c r="D82" t="s">
        <v>1051</v>
      </c>
      <c r="E82">
        <v>240</v>
      </c>
      <c r="F82">
        <v>378</v>
      </c>
      <c r="G82">
        <v>550</v>
      </c>
      <c r="H82">
        <v>2530.1156999999998</v>
      </c>
      <c r="I82">
        <v>2.2679999999999998</v>
      </c>
      <c r="J82">
        <f t="shared" si="4"/>
        <v>113.75661375661377</v>
      </c>
      <c r="K82">
        <f t="shared" si="5"/>
        <v>0.21738136323172891</v>
      </c>
      <c r="L82">
        <v>5</v>
      </c>
      <c r="M82">
        <v>2.4</v>
      </c>
      <c r="N82">
        <v>4000</v>
      </c>
      <c r="O82">
        <v>1500000</v>
      </c>
      <c r="P82">
        <v>0</v>
      </c>
      <c r="Q82" t="s">
        <v>178</v>
      </c>
      <c r="R82" t="s">
        <v>129</v>
      </c>
    </row>
    <row r="83" spans="1:24" hidden="1" x14ac:dyDescent="0.3">
      <c r="A83" t="s">
        <v>1007</v>
      </c>
      <c r="B83" t="s">
        <v>91</v>
      </c>
      <c r="C83" t="s">
        <v>1004</v>
      </c>
      <c r="D83" t="s">
        <v>1050</v>
      </c>
      <c r="E83">
        <v>329.9</v>
      </c>
      <c r="F83">
        <v>350.1</v>
      </c>
      <c r="G83">
        <v>1393</v>
      </c>
      <c r="H83">
        <v>2520</v>
      </c>
      <c r="I83">
        <v>2.855</v>
      </c>
      <c r="J83">
        <f t="shared" si="4"/>
        <v>90.006474840783866</v>
      </c>
      <c r="K83">
        <f t="shared" si="5"/>
        <v>0.55277777777777781</v>
      </c>
      <c r="L83">
        <v>11.5</v>
      </c>
      <c r="M83">
        <v>1.875</v>
      </c>
      <c r="N83">
        <v>5500</v>
      </c>
      <c r="O83">
        <v>400000</v>
      </c>
      <c r="P83">
        <v>10</v>
      </c>
      <c r="Q83" t="s">
        <v>1006</v>
      </c>
      <c r="S83" t="s">
        <v>1009</v>
      </c>
      <c r="T83" t="s">
        <v>1042</v>
      </c>
      <c r="U83" t="s">
        <v>425</v>
      </c>
    </row>
    <row r="84" spans="1:24" hidden="1" x14ac:dyDescent="0.3">
      <c r="A84" t="s">
        <v>162</v>
      </c>
      <c r="B84" t="s">
        <v>91</v>
      </c>
      <c r="C84" t="s">
        <v>18</v>
      </c>
      <c r="D84" t="s">
        <v>1051</v>
      </c>
      <c r="E84">
        <v>90</v>
      </c>
      <c r="F84">
        <v>370</v>
      </c>
      <c r="G84">
        <v>900</v>
      </c>
      <c r="H84">
        <v>2500</v>
      </c>
      <c r="I84">
        <v>2.7</v>
      </c>
      <c r="J84">
        <f t="shared" si="4"/>
        <v>94.418167868326691</v>
      </c>
      <c r="K84">
        <f t="shared" si="5"/>
        <v>0.36</v>
      </c>
      <c r="M84">
        <v>3.75</v>
      </c>
      <c r="N84">
        <v>7000</v>
      </c>
      <c r="O84">
        <v>960000</v>
      </c>
      <c r="P84">
        <v>20</v>
      </c>
      <c r="Q84" t="s">
        <v>167</v>
      </c>
    </row>
    <row r="85" spans="1:24" hidden="1" x14ac:dyDescent="0.3">
      <c r="A85" t="s">
        <v>1007</v>
      </c>
      <c r="B85" t="s">
        <v>91</v>
      </c>
      <c r="C85" t="s">
        <v>18</v>
      </c>
      <c r="D85" t="s">
        <v>1049</v>
      </c>
      <c r="E85">
        <v>327.7</v>
      </c>
      <c r="F85">
        <v>352.7</v>
      </c>
      <c r="G85">
        <v>1393</v>
      </c>
      <c r="H85">
        <v>2473.5</v>
      </c>
      <c r="I85">
        <v>3.0859999999999999</v>
      </c>
      <c r="J85">
        <f t="shared" si="4"/>
        <v>81.732600544423391</v>
      </c>
      <c r="K85">
        <f t="shared" si="5"/>
        <v>0.56316959773600161</v>
      </c>
      <c r="L85">
        <v>11.5</v>
      </c>
      <c r="M85">
        <v>1.875</v>
      </c>
      <c r="N85">
        <v>5300</v>
      </c>
      <c r="O85">
        <v>400000</v>
      </c>
      <c r="P85">
        <v>10</v>
      </c>
      <c r="Q85" t="s">
        <v>1006</v>
      </c>
      <c r="S85" t="s">
        <v>1009</v>
      </c>
      <c r="T85" t="s">
        <v>1010</v>
      </c>
      <c r="U85" t="s">
        <v>425</v>
      </c>
    </row>
    <row r="86" spans="1:24" hidden="1" x14ac:dyDescent="0.3">
      <c r="A86" t="s">
        <v>1002</v>
      </c>
      <c r="B86" t="s">
        <v>91</v>
      </c>
      <c r="C86" t="s">
        <v>17</v>
      </c>
      <c r="D86" t="s">
        <v>1050</v>
      </c>
      <c r="E86">
        <v>332</v>
      </c>
      <c r="F86">
        <v>357</v>
      </c>
      <c r="G86">
        <v>600</v>
      </c>
      <c r="H86">
        <v>2440</v>
      </c>
      <c r="I86">
        <v>2.2000000000000002</v>
      </c>
      <c r="J86">
        <f t="shared" si="4"/>
        <v>113.09579816664294</v>
      </c>
      <c r="K86">
        <f t="shared" si="5"/>
        <v>0.24590163934426229</v>
      </c>
      <c r="L86">
        <v>10</v>
      </c>
      <c r="M86">
        <v>1.5</v>
      </c>
      <c r="N86">
        <v>3000</v>
      </c>
      <c r="O86">
        <v>750000</v>
      </c>
      <c r="P86">
        <v>50</v>
      </c>
      <c r="Q86" t="s">
        <v>248</v>
      </c>
      <c r="S86" t="s">
        <v>513</v>
      </c>
      <c r="T86" t="s">
        <v>772</v>
      </c>
      <c r="U86" t="s">
        <v>512</v>
      </c>
    </row>
    <row r="87" spans="1:24" s="14" customFormat="1" hidden="1" x14ac:dyDescent="0.3">
      <c r="A87" t="s">
        <v>438</v>
      </c>
      <c r="B87" t="s">
        <v>91</v>
      </c>
      <c r="C87" t="s">
        <v>16</v>
      </c>
      <c r="D87" t="s">
        <v>1050</v>
      </c>
      <c r="E87">
        <v>295</v>
      </c>
      <c r="F87">
        <v>340</v>
      </c>
      <c r="G87">
        <v>500</v>
      </c>
      <c r="H87">
        <v>2400</v>
      </c>
      <c r="I87">
        <v>2</v>
      </c>
      <c r="J87">
        <f t="shared" si="4"/>
        <v>122.3659455573514</v>
      </c>
      <c r="K87">
        <f t="shared" si="5"/>
        <v>0.20833333333333334</v>
      </c>
      <c r="L87">
        <v>3</v>
      </c>
      <c r="M87">
        <v>3.75</v>
      </c>
      <c r="N87">
        <v>4000</v>
      </c>
      <c r="O87">
        <v>320000</v>
      </c>
      <c r="P87">
        <v>4</v>
      </c>
      <c r="Q87" t="s">
        <v>167</v>
      </c>
      <c r="R87" t="s">
        <v>414</v>
      </c>
      <c r="S87" t="s">
        <v>437</v>
      </c>
      <c r="T87" t="s">
        <v>982</v>
      </c>
      <c r="U87" t="s">
        <v>434</v>
      </c>
      <c r="V87"/>
      <c r="W87"/>
      <c r="X87"/>
    </row>
    <row r="88" spans="1:24" s="14" customFormat="1" hidden="1" x14ac:dyDescent="0.3">
      <c r="A88" t="s">
        <v>161</v>
      </c>
      <c r="B88" t="s">
        <v>91</v>
      </c>
      <c r="C88" t="s">
        <v>16</v>
      </c>
      <c r="D88" t="s">
        <v>1050</v>
      </c>
      <c r="E88">
        <v>308</v>
      </c>
      <c r="F88">
        <v>348</v>
      </c>
      <c r="G88">
        <v>1250</v>
      </c>
      <c r="H88">
        <v>2400</v>
      </c>
      <c r="I88">
        <v>1.6</v>
      </c>
      <c r="J88">
        <f t="shared" si="4"/>
        <v>152.95743194668924</v>
      </c>
      <c r="K88">
        <f t="shared" si="5"/>
        <v>0.52083333333333337</v>
      </c>
      <c r="L88"/>
      <c r="M88">
        <v>2.5</v>
      </c>
      <c r="N88">
        <v>4000</v>
      </c>
      <c r="O88">
        <v>632000</v>
      </c>
      <c r="P88">
        <v>4</v>
      </c>
      <c r="Q88" t="s">
        <v>167</v>
      </c>
      <c r="R88"/>
      <c r="S88" t="s">
        <v>984</v>
      </c>
      <c r="T88" t="s">
        <v>981</v>
      </c>
      <c r="U88" t="s">
        <v>441</v>
      </c>
      <c r="V88"/>
      <c r="W88"/>
      <c r="X88"/>
    </row>
    <row r="89" spans="1:24" hidden="1" x14ac:dyDescent="0.3">
      <c r="A89" t="s">
        <v>244</v>
      </c>
      <c r="B89" t="s">
        <v>91</v>
      </c>
      <c r="C89" t="s">
        <v>18</v>
      </c>
      <c r="D89" t="s">
        <v>1050</v>
      </c>
      <c r="E89">
        <v>322</v>
      </c>
      <c r="F89">
        <v>355</v>
      </c>
      <c r="G89">
        <v>0</v>
      </c>
      <c r="H89">
        <v>2400</v>
      </c>
      <c r="I89">
        <v>2.7</v>
      </c>
      <c r="J89">
        <f t="shared" si="4"/>
        <v>90.641441153593618</v>
      </c>
      <c r="K89">
        <f t="shared" si="5"/>
        <v>0</v>
      </c>
      <c r="L89">
        <v>6</v>
      </c>
      <c r="M89">
        <v>1.45</v>
      </c>
      <c r="N89">
        <v>5500</v>
      </c>
      <c r="O89">
        <v>400000</v>
      </c>
      <c r="P89">
        <v>10</v>
      </c>
      <c r="Q89" t="s">
        <v>184</v>
      </c>
      <c r="U89" t="s">
        <v>1008</v>
      </c>
    </row>
    <row r="90" spans="1:24" hidden="1" x14ac:dyDescent="0.3">
      <c r="A90" t="s">
        <v>23</v>
      </c>
      <c r="B90" t="s">
        <v>11</v>
      </c>
      <c r="C90" t="s">
        <v>17</v>
      </c>
      <c r="D90" t="s">
        <v>1050</v>
      </c>
      <c r="E90">
        <v>327</v>
      </c>
      <c r="F90">
        <v>347</v>
      </c>
      <c r="G90">
        <v>500</v>
      </c>
      <c r="H90">
        <v>2393.5</v>
      </c>
      <c r="I90">
        <v>1.63</v>
      </c>
      <c r="J90">
        <f t="shared" si="4"/>
        <v>149.73562918789398</v>
      </c>
      <c r="K90">
        <f t="shared" si="5"/>
        <v>0.20889910173386256</v>
      </c>
      <c r="L90">
        <v>15</v>
      </c>
      <c r="M90">
        <v>1.3</v>
      </c>
      <c r="N90">
        <v>3000</v>
      </c>
      <c r="O90">
        <v>1500000</v>
      </c>
      <c r="P90">
        <v>0</v>
      </c>
      <c r="Q90" t="s">
        <v>178</v>
      </c>
      <c r="R90" t="s">
        <v>129</v>
      </c>
    </row>
    <row r="91" spans="1:24" hidden="1" x14ac:dyDescent="0.3">
      <c r="A91" t="s">
        <v>246</v>
      </c>
      <c r="B91" t="s">
        <v>91</v>
      </c>
      <c r="C91" t="s">
        <v>18</v>
      </c>
      <c r="D91" t="s">
        <v>1051</v>
      </c>
      <c r="E91">
        <v>100</v>
      </c>
      <c r="F91">
        <v>373</v>
      </c>
      <c r="G91">
        <v>600</v>
      </c>
      <c r="H91">
        <v>2250</v>
      </c>
      <c r="I91">
        <v>3.5</v>
      </c>
      <c r="J91">
        <f t="shared" si="4"/>
        <v>65.553185120009672</v>
      </c>
      <c r="K91">
        <f t="shared" si="5"/>
        <v>0.26666666666666666</v>
      </c>
      <c r="N91">
        <v>6500</v>
      </c>
      <c r="O91">
        <v>400000</v>
      </c>
      <c r="P91">
        <v>30</v>
      </c>
      <c r="Q91" t="s">
        <v>184</v>
      </c>
    </row>
    <row r="92" spans="1:24" hidden="1" x14ac:dyDescent="0.3">
      <c r="A92" t="s">
        <v>243</v>
      </c>
      <c r="B92" t="s">
        <v>91</v>
      </c>
      <c r="C92" t="s">
        <v>18</v>
      </c>
      <c r="D92" t="s">
        <v>1049</v>
      </c>
      <c r="E92">
        <v>320</v>
      </c>
      <c r="F92">
        <v>353</v>
      </c>
      <c r="G92">
        <v>0</v>
      </c>
      <c r="H92">
        <v>2250</v>
      </c>
      <c r="I92">
        <v>2.5</v>
      </c>
      <c r="J92">
        <f t="shared" si="4"/>
        <v>91.77445916801355</v>
      </c>
      <c r="K92">
        <f t="shared" si="5"/>
        <v>0</v>
      </c>
      <c r="L92">
        <v>6</v>
      </c>
      <c r="M92">
        <v>1.45</v>
      </c>
      <c r="N92">
        <v>4500</v>
      </c>
      <c r="O92">
        <v>400000</v>
      </c>
      <c r="P92">
        <v>10</v>
      </c>
      <c r="Q92" t="s">
        <v>184</v>
      </c>
    </row>
    <row r="93" spans="1:24" hidden="1" x14ac:dyDescent="0.3">
      <c r="A93" t="s">
        <v>1002</v>
      </c>
      <c r="B93" t="s">
        <v>91</v>
      </c>
      <c r="C93" t="s">
        <v>17</v>
      </c>
      <c r="D93" t="s">
        <v>1050</v>
      </c>
      <c r="E93">
        <v>330</v>
      </c>
      <c r="F93">
        <v>355</v>
      </c>
      <c r="G93">
        <v>600</v>
      </c>
      <c r="H93">
        <v>2212</v>
      </c>
      <c r="I93">
        <v>1.8</v>
      </c>
      <c r="J93">
        <f t="shared" si="4"/>
        <v>125.31179239484318</v>
      </c>
      <c r="K93">
        <f t="shared" si="5"/>
        <v>0.27124773960216997</v>
      </c>
      <c r="L93">
        <v>10</v>
      </c>
      <c r="M93">
        <v>1.5</v>
      </c>
      <c r="N93">
        <v>2750</v>
      </c>
      <c r="O93">
        <v>750000</v>
      </c>
      <c r="P93">
        <v>50</v>
      </c>
      <c r="Q93" t="s">
        <v>248</v>
      </c>
      <c r="R93" t="s">
        <v>266</v>
      </c>
      <c r="S93" t="s">
        <v>513</v>
      </c>
      <c r="T93" t="s">
        <v>788</v>
      </c>
      <c r="U93" t="s">
        <v>512</v>
      </c>
    </row>
    <row r="94" spans="1:24" hidden="1" x14ac:dyDescent="0.3">
      <c r="A94" t="s">
        <v>161</v>
      </c>
      <c r="B94" t="s">
        <v>91</v>
      </c>
      <c r="C94" t="s">
        <v>16</v>
      </c>
      <c r="D94" t="s">
        <v>1049</v>
      </c>
      <c r="E94">
        <v>305</v>
      </c>
      <c r="F94">
        <v>345</v>
      </c>
      <c r="G94">
        <v>1250</v>
      </c>
      <c r="H94">
        <v>2100</v>
      </c>
      <c r="I94">
        <v>1.3</v>
      </c>
      <c r="J94">
        <f t="shared" si="4"/>
        <v>164.72338825028072</v>
      </c>
      <c r="K94">
        <f t="shared" si="5"/>
        <v>0.59523809523809523</v>
      </c>
      <c r="M94">
        <v>2.5</v>
      </c>
      <c r="N94">
        <v>3400</v>
      </c>
      <c r="O94">
        <v>632000</v>
      </c>
      <c r="P94">
        <v>4</v>
      </c>
      <c r="Q94" t="s">
        <v>167</v>
      </c>
      <c r="S94" t="s">
        <v>984</v>
      </c>
      <c r="T94" t="s">
        <v>442</v>
      </c>
      <c r="U94" t="s">
        <v>441</v>
      </c>
    </row>
    <row r="95" spans="1:24" hidden="1" x14ac:dyDescent="0.3">
      <c r="A95" t="s">
        <v>7</v>
      </c>
      <c r="B95" t="s">
        <v>11</v>
      </c>
      <c r="C95" t="s">
        <v>17</v>
      </c>
      <c r="D95" t="s">
        <v>1049</v>
      </c>
      <c r="E95">
        <v>330</v>
      </c>
      <c r="F95">
        <v>350</v>
      </c>
      <c r="G95">
        <v>400</v>
      </c>
      <c r="H95">
        <v>1924</v>
      </c>
      <c r="I95">
        <v>2.08</v>
      </c>
      <c r="J95">
        <f t="shared" si="4"/>
        <v>94.323749700458364</v>
      </c>
      <c r="K95">
        <f t="shared" si="5"/>
        <v>0.20790020790020791</v>
      </c>
      <c r="L95">
        <v>15</v>
      </c>
      <c r="M95">
        <v>1.3</v>
      </c>
      <c r="N95">
        <v>2000</v>
      </c>
      <c r="O95">
        <v>1500000</v>
      </c>
      <c r="P95">
        <v>0</v>
      </c>
      <c r="Q95" t="s">
        <v>178</v>
      </c>
      <c r="R95" t="s">
        <v>129</v>
      </c>
    </row>
    <row r="96" spans="1:24" hidden="1" x14ac:dyDescent="0.3">
      <c r="A96" t="s">
        <v>161</v>
      </c>
      <c r="B96" t="s">
        <v>91</v>
      </c>
      <c r="C96" t="s">
        <v>16</v>
      </c>
      <c r="D96" t="s">
        <v>1049</v>
      </c>
      <c r="E96">
        <v>300</v>
      </c>
      <c r="F96">
        <v>340</v>
      </c>
      <c r="G96">
        <v>1250</v>
      </c>
      <c r="H96">
        <v>1800</v>
      </c>
      <c r="I96">
        <v>1.1499999999999999</v>
      </c>
      <c r="J96">
        <f t="shared" si="4"/>
        <v>159.60775507480619</v>
      </c>
      <c r="K96">
        <f t="shared" si="5"/>
        <v>0.69444444444444442</v>
      </c>
      <c r="M96">
        <v>2.5</v>
      </c>
      <c r="N96">
        <v>3000</v>
      </c>
      <c r="O96">
        <v>632000</v>
      </c>
      <c r="P96">
        <v>4</v>
      </c>
      <c r="Q96" t="s">
        <v>167</v>
      </c>
      <c r="S96" t="s">
        <v>984</v>
      </c>
      <c r="T96" t="s">
        <v>982</v>
      </c>
      <c r="U96" t="s">
        <v>441</v>
      </c>
    </row>
    <row r="97" spans="1:24" s="14" customFormat="1" hidden="1" x14ac:dyDescent="0.3">
      <c r="A97" t="s">
        <v>333</v>
      </c>
      <c r="B97" t="s">
        <v>334</v>
      </c>
      <c r="C97" t="s">
        <v>335</v>
      </c>
      <c r="D97" t="s">
        <v>1051</v>
      </c>
      <c r="E97">
        <v>334</v>
      </c>
      <c r="F97">
        <v>16500</v>
      </c>
      <c r="G97">
        <v>0</v>
      </c>
      <c r="H97">
        <v>30</v>
      </c>
      <c r="I97">
        <v>1.2</v>
      </c>
      <c r="J97">
        <f t="shared" si="4"/>
        <v>2.5492905324448207</v>
      </c>
      <c r="K97">
        <f t="shared" si="5"/>
        <v>0</v>
      </c>
      <c r="L97">
        <v>0</v>
      </c>
      <c r="M97"/>
      <c r="N97">
        <v>90000</v>
      </c>
      <c r="O97">
        <v>840000</v>
      </c>
      <c r="P97">
        <v>0</v>
      </c>
      <c r="Q97" t="s">
        <v>321</v>
      </c>
      <c r="R97"/>
      <c r="S97"/>
      <c r="T97"/>
      <c r="U97"/>
      <c r="V97"/>
      <c r="W97"/>
      <c r="X97"/>
    </row>
    <row r="98" spans="1:24" hidden="1" x14ac:dyDescent="0.3">
      <c r="A98" t="s">
        <v>352</v>
      </c>
      <c r="B98" t="s">
        <v>327</v>
      </c>
      <c r="C98" t="s">
        <v>328</v>
      </c>
      <c r="D98" t="s">
        <v>1050</v>
      </c>
      <c r="E98"/>
      <c r="F98"/>
      <c r="G98">
        <v>0</v>
      </c>
      <c r="H98">
        <v>156</v>
      </c>
      <c r="I98">
        <v>1.7689999999999999</v>
      </c>
      <c r="J98">
        <f t="shared" si="4"/>
        <v>8.9924097922304593</v>
      </c>
      <c r="K98">
        <f t="shared" si="5"/>
        <v>0</v>
      </c>
      <c r="M98">
        <v>1.17</v>
      </c>
      <c r="N98"/>
      <c r="Q98" t="s">
        <v>353</v>
      </c>
    </row>
    <row r="99" spans="1:24" hidden="1" x14ac:dyDescent="0.3">
      <c r="A99" t="s">
        <v>47</v>
      </c>
      <c r="B99" t="s">
        <v>63</v>
      </c>
      <c r="C99" t="s">
        <v>63</v>
      </c>
      <c r="D99" t="s">
        <v>1050</v>
      </c>
      <c r="E99">
        <v>240</v>
      </c>
      <c r="F99">
        <v>260</v>
      </c>
      <c r="G99">
        <v>70</v>
      </c>
      <c r="H99">
        <v>70</v>
      </c>
      <c r="I99">
        <v>0.2</v>
      </c>
      <c r="J99">
        <f t="shared" si="4"/>
        <v>35.690067454227488</v>
      </c>
      <c r="K99">
        <f t="shared" si="5"/>
        <v>1</v>
      </c>
      <c r="L99">
        <v>0</v>
      </c>
      <c r="N99">
        <v>250</v>
      </c>
      <c r="O99">
        <v>1600</v>
      </c>
      <c r="P99">
        <v>1</v>
      </c>
      <c r="Q99" t="s">
        <v>165</v>
      </c>
      <c r="R99" t="s">
        <v>198</v>
      </c>
      <c r="S99" t="s">
        <v>539</v>
      </c>
      <c r="T99" t="s">
        <v>446</v>
      </c>
      <c r="U99" t="s">
        <v>447</v>
      </c>
    </row>
    <row r="100" spans="1:24" hidden="1" x14ac:dyDescent="0.3">
      <c r="A100" t="s">
        <v>126</v>
      </c>
      <c r="B100" t="s">
        <v>76</v>
      </c>
      <c r="C100" t="s">
        <v>16</v>
      </c>
      <c r="D100" t="s">
        <v>1050</v>
      </c>
      <c r="E100">
        <v>280</v>
      </c>
      <c r="F100">
        <v>310</v>
      </c>
      <c r="G100">
        <v>1500</v>
      </c>
      <c r="H100">
        <v>3200</v>
      </c>
      <c r="I100">
        <v>1.9</v>
      </c>
      <c r="J100">
        <f t="shared" si="4"/>
        <v>171.74167797523003</v>
      </c>
      <c r="K100">
        <f t="shared" si="5"/>
        <v>0.46875</v>
      </c>
      <c r="L100">
        <v>1.5</v>
      </c>
      <c r="M100">
        <v>3.75</v>
      </c>
      <c r="N100">
        <v>5000</v>
      </c>
      <c r="O100">
        <v>150000</v>
      </c>
      <c r="P100">
        <v>2</v>
      </c>
      <c r="Q100" t="s">
        <v>165</v>
      </c>
      <c r="S100" t="s">
        <v>540</v>
      </c>
      <c r="T100" t="s">
        <v>508</v>
      </c>
      <c r="U100" t="s">
        <v>506</v>
      </c>
    </row>
    <row r="101" spans="1:24" hidden="1" x14ac:dyDescent="0.3">
      <c r="A101" t="s">
        <v>126</v>
      </c>
      <c r="B101" t="s">
        <v>9</v>
      </c>
      <c r="C101" t="s">
        <v>16</v>
      </c>
      <c r="D101" t="s">
        <v>1050</v>
      </c>
      <c r="E101">
        <v>285</v>
      </c>
      <c r="F101">
        <v>310</v>
      </c>
      <c r="G101">
        <v>2500</v>
      </c>
      <c r="H101">
        <v>3350</v>
      </c>
      <c r="I101">
        <v>1.8</v>
      </c>
      <c r="J101">
        <f t="shared" si="4"/>
        <v>189.78051741533667</v>
      </c>
      <c r="K101">
        <f t="shared" si="5"/>
        <v>0.74626865671641796</v>
      </c>
      <c r="L101">
        <v>1.5</v>
      </c>
      <c r="M101">
        <v>3.75</v>
      </c>
      <c r="N101">
        <v>6000</v>
      </c>
      <c r="O101">
        <v>150000</v>
      </c>
      <c r="P101">
        <v>5</v>
      </c>
      <c r="Q101" t="s">
        <v>165</v>
      </c>
      <c r="S101" t="s">
        <v>540</v>
      </c>
      <c r="T101" t="s">
        <v>542</v>
      </c>
      <c r="U101" t="s">
        <v>506</v>
      </c>
    </row>
    <row r="102" spans="1:24" hidden="1" x14ac:dyDescent="0.3">
      <c r="A102" t="s">
        <v>126</v>
      </c>
      <c r="B102" t="s">
        <v>9</v>
      </c>
      <c r="C102" t="s">
        <v>16</v>
      </c>
      <c r="D102" t="s">
        <v>1050</v>
      </c>
      <c r="E102">
        <v>295</v>
      </c>
      <c r="F102">
        <v>318</v>
      </c>
      <c r="G102">
        <v>1300</v>
      </c>
      <c r="H102">
        <v>3000</v>
      </c>
      <c r="I102">
        <v>1.8</v>
      </c>
      <c r="J102">
        <f t="shared" si="4"/>
        <v>169.95270216298803</v>
      </c>
      <c r="K102">
        <f t="shared" si="5"/>
        <v>0.43333333333333335</v>
      </c>
      <c r="L102">
        <v>1.5</v>
      </c>
      <c r="M102">
        <v>3.75</v>
      </c>
      <c r="N102">
        <v>5500</v>
      </c>
      <c r="O102">
        <v>150000</v>
      </c>
      <c r="P102">
        <v>5</v>
      </c>
      <c r="Q102" t="s">
        <v>165</v>
      </c>
      <c r="S102" t="s">
        <v>540</v>
      </c>
      <c r="T102" t="s">
        <v>541</v>
      </c>
      <c r="U102" t="s">
        <v>506</v>
      </c>
    </row>
    <row r="103" spans="1:24" hidden="1" x14ac:dyDescent="0.3">
      <c r="A103" t="s">
        <v>48</v>
      </c>
      <c r="B103" t="s">
        <v>63</v>
      </c>
      <c r="C103" t="s">
        <v>63</v>
      </c>
      <c r="D103" t="s">
        <v>1050</v>
      </c>
      <c r="E103">
        <v>240</v>
      </c>
      <c r="F103">
        <v>260</v>
      </c>
      <c r="G103">
        <v>30</v>
      </c>
      <c r="H103">
        <v>30</v>
      </c>
      <c r="I103">
        <v>0.09</v>
      </c>
      <c r="J103">
        <f t="shared" si="4"/>
        <v>33.990540432597612</v>
      </c>
      <c r="K103">
        <f t="shared" si="5"/>
        <v>1</v>
      </c>
      <c r="L103">
        <v>0</v>
      </c>
      <c r="N103">
        <v>60</v>
      </c>
      <c r="O103">
        <v>1200</v>
      </c>
      <c r="P103">
        <v>1</v>
      </c>
      <c r="Q103" t="s">
        <v>165</v>
      </c>
      <c r="R103" t="s">
        <v>199</v>
      </c>
      <c r="S103" t="s">
        <v>524</v>
      </c>
      <c r="T103" t="s">
        <v>446</v>
      </c>
      <c r="U103" t="s">
        <v>447</v>
      </c>
    </row>
    <row r="104" spans="1:24" hidden="1" x14ac:dyDescent="0.3">
      <c r="A104" t="s">
        <v>317</v>
      </c>
      <c r="B104" t="s">
        <v>73</v>
      </c>
      <c r="C104" t="s">
        <v>264</v>
      </c>
      <c r="D104" t="s">
        <v>1050</v>
      </c>
      <c r="E104">
        <v>295</v>
      </c>
      <c r="F104">
        <v>330</v>
      </c>
      <c r="G104">
        <v>0</v>
      </c>
      <c r="H104">
        <v>60</v>
      </c>
      <c r="I104">
        <v>0.16</v>
      </c>
      <c r="J104">
        <f t="shared" si="4"/>
        <v>38.23935798667231</v>
      </c>
      <c r="K104">
        <f t="shared" si="5"/>
        <v>0</v>
      </c>
      <c r="L104">
        <v>2</v>
      </c>
      <c r="M104">
        <v>0.83</v>
      </c>
      <c r="N104">
        <v>150</v>
      </c>
      <c r="O104">
        <v>64000</v>
      </c>
      <c r="P104">
        <v>0</v>
      </c>
      <c r="Q104" t="s">
        <v>166</v>
      </c>
    </row>
    <row r="105" spans="1:24" hidden="1" x14ac:dyDescent="0.3">
      <c r="A105" t="s">
        <v>297</v>
      </c>
      <c r="B105" t="s">
        <v>275</v>
      </c>
      <c r="C105" t="s">
        <v>276</v>
      </c>
      <c r="D105" t="s">
        <v>1053</v>
      </c>
      <c r="E105">
        <v>10000</v>
      </c>
      <c r="F105">
        <v>14000</v>
      </c>
      <c r="G105">
        <v>0</v>
      </c>
      <c r="H105">
        <v>160</v>
      </c>
      <c r="I105">
        <v>0.1</v>
      </c>
      <c r="J105">
        <f t="shared" si="4"/>
        <v>163.1545940764685</v>
      </c>
      <c r="K105">
        <f t="shared" si="5"/>
        <v>0</v>
      </c>
      <c r="L105">
        <v>10</v>
      </c>
      <c r="M105">
        <v>0.625</v>
      </c>
      <c r="N105">
        <v>5000</v>
      </c>
      <c r="O105">
        <v>1500000</v>
      </c>
      <c r="P105">
        <v>0</v>
      </c>
      <c r="Q105" t="s">
        <v>277</v>
      </c>
      <c r="S105" t="s">
        <v>499</v>
      </c>
      <c r="T105" t="s">
        <v>446</v>
      </c>
      <c r="U105" t="s">
        <v>498</v>
      </c>
    </row>
    <row r="106" spans="1:24" hidden="1" x14ac:dyDescent="0.3">
      <c r="A106" t="s">
        <v>50</v>
      </c>
      <c r="B106" t="s">
        <v>89</v>
      </c>
      <c r="C106" t="s">
        <v>66</v>
      </c>
      <c r="D106" t="s">
        <v>1053</v>
      </c>
      <c r="E106">
        <v>240</v>
      </c>
      <c r="F106">
        <v>300</v>
      </c>
      <c r="G106">
        <v>10</v>
      </c>
      <c r="H106">
        <v>120</v>
      </c>
      <c r="I106">
        <v>0.24</v>
      </c>
      <c r="J106">
        <f t="shared" si="4"/>
        <v>50.985810648896418</v>
      </c>
      <c r="K106">
        <f t="shared" si="5"/>
        <v>8.3333333333333329E-2</v>
      </c>
      <c r="L106">
        <v>3</v>
      </c>
      <c r="M106">
        <v>2.5</v>
      </c>
      <c r="N106">
        <v>400</v>
      </c>
      <c r="O106">
        <v>80000</v>
      </c>
      <c r="P106">
        <v>0</v>
      </c>
      <c r="Q106" t="s">
        <v>165</v>
      </c>
    </row>
    <row r="107" spans="1:24" hidden="1" x14ac:dyDescent="0.3">
      <c r="A107" t="s">
        <v>25</v>
      </c>
      <c r="B107" t="s">
        <v>73</v>
      </c>
      <c r="C107" t="s">
        <v>18</v>
      </c>
      <c r="D107" t="s">
        <v>1051</v>
      </c>
      <c r="E107">
        <v>90</v>
      </c>
      <c r="F107">
        <v>350</v>
      </c>
      <c r="G107">
        <v>60</v>
      </c>
      <c r="H107">
        <v>105</v>
      </c>
      <c r="I107">
        <v>0.24</v>
      </c>
      <c r="J107">
        <f t="shared" si="4"/>
        <v>44.612584317784368</v>
      </c>
      <c r="K107">
        <f t="shared" si="5"/>
        <v>0.5714285714285714</v>
      </c>
      <c r="L107">
        <v>0</v>
      </c>
      <c r="M107">
        <v>1.25</v>
      </c>
      <c r="N107">
        <v>300</v>
      </c>
      <c r="O107">
        <v>25000</v>
      </c>
      <c r="P107">
        <v>30</v>
      </c>
      <c r="Q107" t="s">
        <v>165</v>
      </c>
      <c r="S107" t="s">
        <v>545</v>
      </c>
      <c r="T107" t="s">
        <v>452</v>
      </c>
      <c r="U107" t="s">
        <v>477</v>
      </c>
    </row>
    <row r="108" spans="1:24" hidden="1" x14ac:dyDescent="0.3">
      <c r="A108" t="s">
        <v>1020</v>
      </c>
      <c r="B108" t="s">
        <v>1003</v>
      </c>
      <c r="C108" t="s">
        <v>1004</v>
      </c>
      <c r="D108" t="s">
        <v>1053</v>
      </c>
      <c r="E108">
        <v>345</v>
      </c>
      <c r="F108">
        <v>464</v>
      </c>
      <c r="G108">
        <v>1427</v>
      </c>
      <c r="H108">
        <v>2364.5</v>
      </c>
      <c r="I108">
        <v>4</v>
      </c>
      <c r="J108">
        <f t="shared" si="4"/>
        <v>60.277974639657785</v>
      </c>
      <c r="K108">
        <f t="shared" si="5"/>
        <v>0.60351025586804818</v>
      </c>
      <c r="L108">
        <v>11.5</v>
      </c>
      <c r="M108">
        <v>3.08</v>
      </c>
      <c r="N108">
        <v>25000</v>
      </c>
      <c r="O108">
        <v>1500000</v>
      </c>
      <c r="Q108" t="s">
        <v>1005</v>
      </c>
      <c r="S108" t="s">
        <v>1021</v>
      </c>
      <c r="T108" t="s">
        <v>1024</v>
      </c>
      <c r="U108" t="s">
        <v>1023</v>
      </c>
    </row>
    <row r="109" spans="1:24" hidden="1" x14ac:dyDescent="0.3">
      <c r="A109" t="s">
        <v>5</v>
      </c>
      <c r="B109" t="s">
        <v>10</v>
      </c>
      <c r="C109" t="s">
        <v>18</v>
      </c>
      <c r="D109" t="s">
        <v>1053</v>
      </c>
      <c r="E109">
        <v>366</v>
      </c>
      <c r="F109">
        <v>452.3</v>
      </c>
      <c r="G109">
        <v>1357</v>
      </c>
      <c r="H109">
        <v>2319.9</v>
      </c>
      <c r="I109">
        <v>3.177</v>
      </c>
      <c r="J109">
        <f t="shared" si="4"/>
        <v>74.461430358435493</v>
      </c>
      <c r="K109">
        <f t="shared" si="5"/>
        <v>0.58493900599163751</v>
      </c>
      <c r="L109">
        <v>10.5</v>
      </c>
      <c r="M109">
        <v>2.4</v>
      </c>
      <c r="N109">
        <v>40000</v>
      </c>
      <c r="O109">
        <v>160000</v>
      </c>
      <c r="P109">
        <v>3</v>
      </c>
      <c r="Q109" t="s">
        <v>985</v>
      </c>
      <c r="R109" t="s">
        <v>989</v>
      </c>
      <c r="S109" t="s">
        <v>987</v>
      </c>
      <c r="T109" t="s">
        <v>986</v>
      </c>
      <c r="U109" t="s">
        <v>988</v>
      </c>
    </row>
    <row r="110" spans="1:24" hidden="1" x14ac:dyDescent="0.3">
      <c r="A110" t="s">
        <v>1015</v>
      </c>
      <c r="B110" t="s">
        <v>10</v>
      </c>
      <c r="C110" t="s">
        <v>18</v>
      </c>
      <c r="D110" t="s">
        <v>1053</v>
      </c>
      <c r="E110">
        <v>366</v>
      </c>
      <c r="F110">
        <v>452.3</v>
      </c>
      <c r="G110">
        <v>1357</v>
      </c>
      <c r="H110">
        <v>2319.9</v>
      </c>
      <c r="I110">
        <v>3.177</v>
      </c>
      <c r="J110">
        <f t="shared" si="4"/>
        <v>74.461430358435493</v>
      </c>
      <c r="K110">
        <f t="shared" si="5"/>
        <v>0.58493900599163751</v>
      </c>
      <c r="L110">
        <v>10.5</v>
      </c>
      <c r="M110">
        <v>2.4</v>
      </c>
      <c r="N110">
        <v>18000</v>
      </c>
      <c r="O110">
        <v>750000</v>
      </c>
      <c r="P110">
        <v>3</v>
      </c>
      <c r="Q110" t="s">
        <v>1006</v>
      </c>
      <c r="R110" t="s">
        <v>989</v>
      </c>
      <c r="S110" t="s">
        <v>1016</v>
      </c>
      <c r="T110" t="s">
        <v>1039</v>
      </c>
      <c r="U110" t="s">
        <v>426</v>
      </c>
    </row>
    <row r="111" spans="1:24" hidden="1" x14ac:dyDescent="0.3">
      <c r="A111" t="s">
        <v>267</v>
      </c>
      <c r="B111" t="s">
        <v>83</v>
      </c>
      <c r="C111" t="s">
        <v>18</v>
      </c>
      <c r="D111" t="s">
        <v>1053</v>
      </c>
      <c r="E111">
        <v>360</v>
      </c>
      <c r="F111">
        <v>458</v>
      </c>
      <c r="G111">
        <v>1000</v>
      </c>
      <c r="H111">
        <v>2300</v>
      </c>
      <c r="I111">
        <v>3.5</v>
      </c>
      <c r="J111">
        <f t="shared" si="4"/>
        <v>67.009922567120995</v>
      </c>
      <c r="K111">
        <f t="shared" si="5"/>
        <v>0.43478260869565216</v>
      </c>
      <c r="L111">
        <v>4</v>
      </c>
      <c r="M111">
        <v>2.5</v>
      </c>
      <c r="N111">
        <v>20000</v>
      </c>
      <c r="O111">
        <v>750000</v>
      </c>
      <c r="P111">
        <v>15</v>
      </c>
      <c r="Q111" t="s">
        <v>248</v>
      </c>
      <c r="R111" t="s">
        <v>269</v>
      </c>
      <c r="S111" t="s">
        <v>520</v>
      </c>
      <c r="T111" t="s">
        <v>521</v>
      </c>
      <c r="U111" t="s">
        <v>492</v>
      </c>
    </row>
    <row r="112" spans="1:24" hidden="1" x14ac:dyDescent="0.3">
      <c r="A112" t="s">
        <v>1029</v>
      </c>
      <c r="B112" t="s">
        <v>1026</v>
      </c>
      <c r="C112" t="s">
        <v>1027</v>
      </c>
      <c r="D112" t="s">
        <v>1050</v>
      </c>
      <c r="E112">
        <v>394.3</v>
      </c>
      <c r="F112">
        <v>447.1</v>
      </c>
      <c r="G112">
        <v>1384</v>
      </c>
      <c r="H112">
        <v>2293.1999999999998</v>
      </c>
      <c r="I112">
        <v>2.964</v>
      </c>
      <c r="J112">
        <f t="shared" si="4"/>
        <v>78.893833319871291</v>
      </c>
      <c r="K112">
        <f t="shared" si="5"/>
        <v>0.6035234606663179</v>
      </c>
      <c r="L112">
        <v>11.5</v>
      </c>
      <c r="N112">
        <v>17000</v>
      </c>
      <c r="O112">
        <v>750000</v>
      </c>
      <c r="P112">
        <v>10</v>
      </c>
      <c r="Q112" t="s">
        <v>1005</v>
      </c>
      <c r="S112" t="s">
        <v>1030</v>
      </c>
      <c r="T112" t="s">
        <v>1040</v>
      </c>
      <c r="U112" t="s">
        <v>1031</v>
      </c>
    </row>
    <row r="113" spans="1:21" hidden="1" x14ac:dyDescent="0.3">
      <c r="A113" t="s">
        <v>1020</v>
      </c>
      <c r="B113" t="s">
        <v>1003</v>
      </c>
      <c r="C113" t="s">
        <v>1004</v>
      </c>
      <c r="D113" t="s">
        <v>1050</v>
      </c>
      <c r="E113">
        <v>394.3</v>
      </c>
      <c r="F113">
        <v>447.1</v>
      </c>
      <c r="G113">
        <v>1384</v>
      </c>
      <c r="H113">
        <v>2293.1999999999998</v>
      </c>
      <c r="I113">
        <v>4</v>
      </c>
      <c r="J113">
        <f t="shared" si="4"/>
        <v>58.460330490024624</v>
      </c>
      <c r="K113">
        <f t="shared" si="5"/>
        <v>0.6035234606663179</v>
      </c>
      <c r="L113">
        <v>11.5</v>
      </c>
      <c r="M113">
        <v>3.08</v>
      </c>
      <c r="N113">
        <v>25000</v>
      </c>
      <c r="O113">
        <v>1500000</v>
      </c>
      <c r="Q113" t="s">
        <v>1005</v>
      </c>
      <c r="S113" t="s">
        <v>1021</v>
      </c>
      <c r="T113" t="s">
        <v>1022</v>
      </c>
      <c r="U113" t="s">
        <v>1023</v>
      </c>
    </row>
    <row r="114" spans="1:21" hidden="1" x14ac:dyDescent="0.3">
      <c r="A114" t="s">
        <v>1025</v>
      </c>
      <c r="B114" t="s">
        <v>1026</v>
      </c>
      <c r="C114" t="s">
        <v>1027</v>
      </c>
      <c r="D114" t="s">
        <v>1050</v>
      </c>
      <c r="E114">
        <v>409.5</v>
      </c>
      <c r="F114">
        <v>442.2</v>
      </c>
      <c r="G114">
        <v>1369</v>
      </c>
      <c r="H114">
        <v>2268.1</v>
      </c>
      <c r="I114">
        <v>2.8889999999999998</v>
      </c>
      <c r="J114">
        <f t="shared" si="4"/>
        <v>80.056017398935253</v>
      </c>
      <c r="K114">
        <f t="shared" si="5"/>
        <v>0.60358890701468193</v>
      </c>
      <c r="L114">
        <v>11.5</v>
      </c>
      <c r="N114">
        <v>16500</v>
      </c>
      <c r="O114">
        <v>750000</v>
      </c>
      <c r="P114">
        <v>10</v>
      </c>
      <c r="Q114" t="s">
        <v>1005</v>
      </c>
      <c r="S114" t="s">
        <v>1028</v>
      </c>
      <c r="T114" t="s">
        <v>1041</v>
      </c>
      <c r="U114" t="s">
        <v>426</v>
      </c>
    </row>
    <row r="115" spans="1:21" hidden="1" x14ac:dyDescent="0.3">
      <c r="A115" t="s">
        <v>267</v>
      </c>
      <c r="B115" t="s">
        <v>83</v>
      </c>
      <c r="C115" t="s">
        <v>479</v>
      </c>
      <c r="D115" t="s">
        <v>1053</v>
      </c>
      <c r="E115">
        <v>320</v>
      </c>
      <c r="F115">
        <v>465</v>
      </c>
      <c r="G115">
        <v>1000</v>
      </c>
      <c r="H115">
        <v>2200</v>
      </c>
      <c r="I115">
        <v>4</v>
      </c>
      <c r="J115">
        <f t="shared" si="4"/>
        <v>56.084391713786054</v>
      </c>
      <c r="K115">
        <f t="shared" si="5"/>
        <v>0.45454545454545453</v>
      </c>
      <c r="L115">
        <v>4</v>
      </c>
      <c r="M115">
        <v>2.5</v>
      </c>
      <c r="N115">
        <v>25000</v>
      </c>
      <c r="O115">
        <v>750000</v>
      </c>
      <c r="P115">
        <v>25</v>
      </c>
      <c r="Q115" t="s">
        <v>522</v>
      </c>
      <c r="S115" t="s">
        <v>520</v>
      </c>
      <c r="T115" t="s">
        <v>521</v>
      </c>
      <c r="U115" t="s">
        <v>492</v>
      </c>
    </row>
    <row r="116" spans="1:21" hidden="1" x14ac:dyDescent="0.3">
      <c r="A116" t="s">
        <v>226</v>
      </c>
      <c r="B116" t="s">
        <v>63</v>
      </c>
      <c r="C116" t="s">
        <v>63</v>
      </c>
      <c r="D116" t="s">
        <v>1050</v>
      </c>
      <c r="E116">
        <v>246</v>
      </c>
      <c r="F116">
        <v>274</v>
      </c>
      <c r="G116">
        <v>1235.9469999999999</v>
      </c>
      <c r="H116">
        <v>1235.9469999999999</v>
      </c>
      <c r="I116">
        <v>3.38</v>
      </c>
      <c r="J116">
        <f t="shared" si="4"/>
        <v>37.287431783474304</v>
      </c>
      <c r="K116">
        <f t="shared" si="5"/>
        <v>1</v>
      </c>
      <c r="L116">
        <v>5</v>
      </c>
      <c r="N116">
        <v>1600</v>
      </c>
      <c r="O116">
        <v>29000</v>
      </c>
      <c r="P116">
        <v>1</v>
      </c>
      <c r="Q116" t="s">
        <v>177</v>
      </c>
      <c r="R116" t="s">
        <v>227</v>
      </c>
    </row>
    <row r="117" spans="1:21" hidden="1" x14ac:dyDescent="0.3">
      <c r="A117" t="s">
        <v>228</v>
      </c>
      <c r="B117" t="s">
        <v>63</v>
      </c>
      <c r="C117" t="s">
        <v>63</v>
      </c>
      <c r="D117" t="s">
        <v>1050</v>
      </c>
      <c r="E117">
        <v>246</v>
      </c>
      <c r="F117">
        <v>279</v>
      </c>
      <c r="G117">
        <v>1663</v>
      </c>
      <c r="H117">
        <v>1663</v>
      </c>
      <c r="I117">
        <v>5.0999999999999996</v>
      </c>
      <c r="J117">
        <f t="shared" si="4"/>
        <v>33.2507463172999</v>
      </c>
      <c r="K117">
        <f t="shared" si="5"/>
        <v>1</v>
      </c>
      <c r="L117">
        <v>5</v>
      </c>
      <c r="N117">
        <v>2600</v>
      </c>
      <c r="O117">
        <v>39000</v>
      </c>
      <c r="P117">
        <v>1</v>
      </c>
      <c r="Q117" t="s">
        <v>177</v>
      </c>
      <c r="R117" t="s">
        <v>229</v>
      </c>
    </row>
    <row r="118" spans="1:21" hidden="1" x14ac:dyDescent="0.3">
      <c r="A118" t="s">
        <v>230</v>
      </c>
      <c r="B118" t="s">
        <v>125</v>
      </c>
      <c r="C118" t="s">
        <v>125</v>
      </c>
      <c r="D118" t="s">
        <v>1050</v>
      </c>
      <c r="E118">
        <v>246</v>
      </c>
      <c r="F118">
        <v>280</v>
      </c>
      <c r="G118">
        <v>2026</v>
      </c>
      <c r="H118">
        <v>2026</v>
      </c>
      <c r="I118">
        <v>5.4</v>
      </c>
      <c r="J118">
        <f t="shared" si="4"/>
        <v>38.258241620245975</v>
      </c>
      <c r="K118">
        <f t="shared" si="5"/>
        <v>1</v>
      </c>
      <c r="L118">
        <v>5</v>
      </c>
      <c r="N118">
        <v>2800</v>
      </c>
      <c r="O118">
        <v>44000</v>
      </c>
      <c r="P118">
        <v>1</v>
      </c>
      <c r="Q118" t="s">
        <v>177</v>
      </c>
      <c r="R118" t="s">
        <v>231</v>
      </c>
    </row>
    <row r="119" spans="1:21" hidden="1" x14ac:dyDescent="0.3">
      <c r="A119" t="s">
        <v>558</v>
      </c>
      <c r="B119" t="s">
        <v>559</v>
      </c>
      <c r="C119" t="s">
        <v>559</v>
      </c>
      <c r="D119" t="s">
        <v>1050</v>
      </c>
      <c r="E119">
        <v>260</v>
      </c>
      <c r="F119">
        <v>275</v>
      </c>
      <c r="G119">
        <v>1607.72</v>
      </c>
      <c r="H119">
        <v>1607.72</v>
      </c>
      <c r="I119">
        <v>5.5</v>
      </c>
      <c r="J119">
        <f t="shared" si="4"/>
        <v>29.807602725979542</v>
      </c>
      <c r="K119">
        <f t="shared" si="5"/>
        <v>1</v>
      </c>
      <c r="L119">
        <v>5</v>
      </c>
      <c r="M119">
        <v>2.65</v>
      </c>
      <c r="N119">
        <v>3350</v>
      </c>
      <c r="O119">
        <v>50000</v>
      </c>
      <c r="P119">
        <v>1</v>
      </c>
      <c r="Q119" t="s">
        <v>560</v>
      </c>
      <c r="R119" t="s">
        <v>562</v>
      </c>
    </row>
    <row r="120" spans="1:21" hidden="1" x14ac:dyDescent="0.3">
      <c r="A120" t="s">
        <v>561</v>
      </c>
      <c r="B120" t="s">
        <v>559</v>
      </c>
      <c r="C120" t="s">
        <v>559</v>
      </c>
      <c r="D120" t="s">
        <v>1050</v>
      </c>
      <c r="E120">
        <v>250</v>
      </c>
      <c r="F120">
        <v>280</v>
      </c>
      <c r="G120">
        <v>2500.6957499999999</v>
      </c>
      <c r="H120">
        <v>2500.6957499999999</v>
      </c>
      <c r="I120">
        <v>7.5</v>
      </c>
      <c r="J120">
        <f t="shared" si="4"/>
        <v>34</v>
      </c>
      <c r="K120">
        <f t="shared" si="5"/>
        <v>1</v>
      </c>
      <c r="L120">
        <v>5</v>
      </c>
      <c r="M120">
        <v>2.65</v>
      </c>
      <c r="N120">
        <v>4000</v>
      </c>
      <c r="O120">
        <v>75000</v>
      </c>
      <c r="P120">
        <v>1</v>
      </c>
      <c r="Q120" t="s">
        <v>560</v>
      </c>
      <c r="R120" t="s">
        <v>563</v>
      </c>
    </row>
    <row r="121" spans="1:21" hidden="1" x14ac:dyDescent="0.3">
      <c r="A121" t="s">
        <v>564</v>
      </c>
      <c r="B121" t="s">
        <v>559</v>
      </c>
      <c r="C121" t="s">
        <v>559</v>
      </c>
      <c r="D121" t="s">
        <v>1050</v>
      </c>
      <c r="E121">
        <v>240</v>
      </c>
      <c r="F121">
        <v>290</v>
      </c>
      <c r="G121">
        <v>610</v>
      </c>
      <c r="H121">
        <v>610</v>
      </c>
      <c r="I121">
        <v>2.8</v>
      </c>
      <c r="J121">
        <f t="shared" si="4"/>
        <v>22.215246068447723</v>
      </c>
      <c r="K121">
        <f t="shared" si="5"/>
        <v>1</v>
      </c>
      <c r="L121">
        <v>5</v>
      </c>
      <c r="M121">
        <v>2.65</v>
      </c>
      <c r="N121">
        <v>1500</v>
      </c>
      <c r="O121">
        <v>50000</v>
      </c>
      <c r="P121">
        <v>1</v>
      </c>
      <c r="Q121" t="s">
        <v>560</v>
      </c>
      <c r="R121" t="s">
        <v>758</v>
      </c>
    </row>
    <row r="122" spans="1:21" hidden="1" x14ac:dyDescent="0.3">
      <c r="A122" t="s">
        <v>565</v>
      </c>
      <c r="B122" t="s">
        <v>559</v>
      </c>
      <c r="C122" t="s">
        <v>559</v>
      </c>
      <c r="D122" t="s">
        <v>1051</v>
      </c>
      <c r="E122">
        <v>200</v>
      </c>
      <c r="F122">
        <v>310</v>
      </c>
      <c r="G122">
        <v>150</v>
      </c>
      <c r="H122">
        <v>150</v>
      </c>
      <c r="I122">
        <v>1.5</v>
      </c>
      <c r="J122">
        <f t="shared" si="4"/>
        <v>10.197162129779283</v>
      </c>
      <c r="K122">
        <f t="shared" si="5"/>
        <v>1</v>
      </c>
      <c r="L122">
        <v>5</v>
      </c>
      <c r="N122">
        <v>500</v>
      </c>
      <c r="O122">
        <v>50000</v>
      </c>
      <c r="P122">
        <v>1</v>
      </c>
      <c r="Q122" t="s">
        <v>560</v>
      </c>
      <c r="R122" t="s">
        <v>757</v>
      </c>
    </row>
    <row r="123" spans="1:21" hidden="1" x14ac:dyDescent="0.3">
      <c r="A123" t="s">
        <v>329</v>
      </c>
      <c r="B123" t="s">
        <v>327</v>
      </c>
      <c r="C123" t="s">
        <v>328</v>
      </c>
      <c r="D123" t="s">
        <v>1050</v>
      </c>
      <c r="E123">
        <v>10500</v>
      </c>
      <c r="F123">
        <v>10500</v>
      </c>
      <c r="G123">
        <v>0</v>
      </c>
      <c r="H123">
        <v>250</v>
      </c>
      <c r="I123">
        <v>2.25</v>
      </c>
      <c r="J123">
        <f t="shared" si="4"/>
        <v>11.330180144199204</v>
      </c>
      <c r="K123">
        <f t="shared" si="5"/>
        <v>0</v>
      </c>
      <c r="N123">
        <v>38500</v>
      </c>
      <c r="O123">
        <v>150000</v>
      </c>
      <c r="P123">
        <v>0</v>
      </c>
      <c r="Q123" t="s">
        <v>321</v>
      </c>
    </row>
    <row r="124" spans="1:21" hidden="1" x14ac:dyDescent="0.3">
      <c r="A124" t="s">
        <v>98</v>
      </c>
      <c r="B124" t="s">
        <v>96</v>
      </c>
      <c r="C124" t="s">
        <v>69</v>
      </c>
      <c r="D124" t="s">
        <v>1051</v>
      </c>
      <c r="E124">
        <v>150</v>
      </c>
      <c r="F124">
        <v>1100</v>
      </c>
      <c r="G124">
        <v>0</v>
      </c>
      <c r="H124">
        <v>175</v>
      </c>
      <c r="I124">
        <v>3.3332999999999999</v>
      </c>
      <c r="J124">
        <f t="shared" si="4"/>
        <v>5.353563653770661</v>
      </c>
      <c r="K124">
        <f t="shared" si="5"/>
        <v>0</v>
      </c>
      <c r="L124">
        <v>0</v>
      </c>
      <c r="M124">
        <v>2.5</v>
      </c>
      <c r="N124">
        <v>80000</v>
      </c>
      <c r="O124">
        <v>2000000</v>
      </c>
      <c r="P124">
        <v>0</v>
      </c>
      <c r="Q124" t="s">
        <v>166</v>
      </c>
    </row>
    <row r="125" spans="1:21" hidden="1" x14ac:dyDescent="0.3">
      <c r="A125" t="s">
        <v>98</v>
      </c>
      <c r="B125" t="s">
        <v>97</v>
      </c>
      <c r="C125" t="s">
        <v>69</v>
      </c>
      <c r="D125" t="s">
        <v>1051</v>
      </c>
      <c r="E125">
        <v>110</v>
      </c>
      <c r="F125">
        <v>950</v>
      </c>
      <c r="G125">
        <v>0</v>
      </c>
      <c r="H125">
        <v>233.3</v>
      </c>
      <c r="I125">
        <v>4</v>
      </c>
      <c r="J125">
        <f t="shared" si="4"/>
        <v>5.9474948121937672</v>
      </c>
      <c r="K125">
        <f t="shared" si="5"/>
        <v>0</v>
      </c>
      <c r="L125">
        <v>0</v>
      </c>
      <c r="M125">
        <v>2.5</v>
      </c>
      <c r="N125">
        <v>80000</v>
      </c>
      <c r="O125">
        <v>2000000</v>
      </c>
      <c r="P125">
        <v>0</v>
      </c>
      <c r="Q125" t="s">
        <v>166</v>
      </c>
    </row>
    <row r="126" spans="1:21" hidden="1" x14ac:dyDescent="0.3">
      <c r="A126" t="s">
        <v>280</v>
      </c>
      <c r="B126" t="s">
        <v>83</v>
      </c>
      <c r="C126" t="s">
        <v>264</v>
      </c>
      <c r="D126" t="s">
        <v>1052</v>
      </c>
      <c r="E126">
        <v>370</v>
      </c>
      <c r="F126">
        <v>450</v>
      </c>
      <c r="G126">
        <v>1200</v>
      </c>
      <c r="H126">
        <v>1500</v>
      </c>
      <c r="I126">
        <v>1.1000000000000001</v>
      </c>
      <c r="J126">
        <f t="shared" si="4"/>
        <v>139.05221086062656</v>
      </c>
      <c r="K126">
        <f t="shared" si="5"/>
        <v>0.8</v>
      </c>
      <c r="L126">
        <v>16</v>
      </c>
      <c r="M126">
        <v>1.25</v>
      </c>
      <c r="N126">
        <v>10000</v>
      </c>
      <c r="O126">
        <v>1000000</v>
      </c>
      <c r="P126">
        <v>3</v>
      </c>
      <c r="Q126" t="s">
        <v>278</v>
      </c>
      <c r="R126" t="s">
        <v>129</v>
      </c>
      <c r="S126" t="s">
        <v>491</v>
      </c>
      <c r="T126" t="s">
        <v>490</v>
      </c>
      <c r="U126" t="s">
        <v>492</v>
      </c>
    </row>
    <row r="127" spans="1:21" hidden="1" x14ac:dyDescent="0.3">
      <c r="A127" t="s">
        <v>376</v>
      </c>
      <c r="B127" t="s">
        <v>377</v>
      </c>
      <c r="C127" t="s">
        <v>378</v>
      </c>
      <c r="D127" t="s">
        <v>1050</v>
      </c>
      <c r="E127">
        <v>6500</v>
      </c>
      <c r="F127">
        <v>6500</v>
      </c>
      <c r="G127">
        <v>0</v>
      </c>
      <c r="H127">
        <v>60</v>
      </c>
      <c r="I127">
        <v>0.3</v>
      </c>
      <c r="J127">
        <f t="shared" si="4"/>
        <v>20.394324259558566</v>
      </c>
      <c r="K127">
        <f t="shared" si="5"/>
        <v>0</v>
      </c>
      <c r="M127">
        <v>0.625</v>
      </c>
      <c r="N127">
        <v>3000</v>
      </c>
      <c r="O127">
        <v>75000</v>
      </c>
      <c r="P127">
        <v>0</v>
      </c>
      <c r="Q127" t="s">
        <v>370</v>
      </c>
      <c r="S127" t="s">
        <v>478</v>
      </c>
      <c r="T127" t="s">
        <v>481</v>
      </c>
      <c r="U127" t="s">
        <v>477</v>
      </c>
    </row>
    <row r="128" spans="1:21" hidden="1" x14ac:dyDescent="0.3">
      <c r="A128" t="s">
        <v>148</v>
      </c>
      <c r="B128" t="s">
        <v>83</v>
      </c>
      <c r="C128" t="s">
        <v>149</v>
      </c>
      <c r="D128" t="s">
        <v>1050</v>
      </c>
      <c r="E128">
        <v>374</v>
      </c>
      <c r="F128">
        <v>426</v>
      </c>
      <c r="H128">
        <v>1471</v>
      </c>
      <c r="I128">
        <v>2.5</v>
      </c>
      <c r="J128">
        <f t="shared" si="4"/>
        <v>60.000101971621305</v>
      </c>
      <c r="K128">
        <f t="shared" si="5"/>
        <v>0</v>
      </c>
      <c r="M128">
        <v>2.5</v>
      </c>
      <c r="N128">
        <v>8000</v>
      </c>
      <c r="O128">
        <v>800000</v>
      </c>
      <c r="Q128" t="s">
        <v>167</v>
      </c>
      <c r="R128" t="s">
        <v>150</v>
      </c>
    </row>
    <row r="129" spans="1:22" hidden="1" x14ac:dyDescent="0.3">
      <c r="A129" t="s">
        <v>342</v>
      </c>
      <c r="B129" t="s">
        <v>327</v>
      </c>
      <c r="C129" t="s">
        <v>343</v>
      </c>
      <c r="D129" t="s">
        <v>1050</v>
      </c>
      <c r="E129">
        <v>5000</v>
      </c>
      <c r="F129">
        <v>5000</v>
      </c>
      <c r="G129">
        <v>0</v>
      </c>
      <c r="H129">
        <v>190</v>
      </c>
      <c r="I129">
        <v>2.6</v>
      </c>
      <c r="J129">
        <f t="shared" si="4"/>
        <v>7.4517723256079371</v>
      </c>
      <c r="K129">
        <f t="shared" si="5"/>
        <v>0</v>
      </c>
      <c r="L129">
        <v>2.5</v>
      </c>
      <c r="N129">
        <v>15000</v>
      </c>
      <c r="O129">
        <v>150000</v>
      </c>
      <c r="P129">
        <v>0</v>
      </c>
      <c r="Q129" t="s">
        <v>321</v>
      </c>
    </row>
    <row r="130" spans="1:22" hidden="1" x14ac:dyDescent="0.3">
      <c r="A130" t="s">
        <v>326</v>
      </c>
      <c r="B130" t="s">
        <v>327</v>
      </c>
      <c r="C130" t="s">
        <v>328</v>
      </c>
      <c r="D130" t="s">
        <v>1050</v>
      </c>
      <c r="E130">
        <v>18500</v>
      </c>
      <c r="F130">
        <v>18500</v>
      </c>
      <c r="G130">
        <v>0</v>
      </c>
      <c r="H130">
        <v>170</v>
      </c>
      <c r="I130">
        <v>2.2000000000000002</v>
      </c>
      <c r="J130">
        <f t="shared" si="4"/>
        <v>7.8796252821021726</v>
      </c>
      <c r="K130">
        <f t="shared" si="5"/>
        <v>0</v>
      </c>
      <c r="N130">
        <v>38500</v>
      </c>
      <c r="O130">
        <v>150000</v>
      </c>
      <c r="P130">
        <v>0</v>
      </c>
      <c r="Q130" t="s">
        <v>321</v>
      </c>
    </row>
    <row r="131" spans="1:22" hidden="1" x14ac:dyDescent="0.3">
      <c r="A131" t="s">
        <v>72</v>
      </c>
      <c r="B131" t="s">
        <v>73</v>
      </c>
      <c r="C131" t="s">
        <v>18</v>
      </c>
      <c r="D131" t="s">
        <v>1051</v>
      </c>
      <c r="E131">
        <v>150</v>
      </c>
      <c r="F131">
        <v>345</v>
      </c>
      <c r="G131">
        <v>40</v>
      </c>
      <c r="H131">
        <v>100</v>
      </c>
      <c r="I131">
        <v>0.22</v>
      </c>
      <c r="J131">
        <f t="shared" si="4"/>
        <v>46.350736953542196</v>
      </c>
      <c r="K131">
        <f t="shared" si="5"/>
        <v>0.4</v>
      </c>
      <c r="L131">
        <v>0.5</v>
      </c>
      <c r="M131">
        <v>1.25</v>
      </c>
      <c r="N131">
        <v>500</v>
      </c>
      <c r="O131">
        <v>32000</v>
      </c>
      <c r="P131">
        <v>100</v>
      </c>
      <c r="Q131" t="s">
        <v>166</v>
      </c>
      <c r="S131" t="s">
        <v>780</v>
      </c>
      <c r="T131" t="s">
        <v>772</v>
      </c>
      <c r="U131" t="s">
        <v>477</v>
      </c>
    </row>
    <row r="132" spans="1:22" hidden="1" x14ac:dyDescent="0.3">
      <c r="A132" t="s">
        <v>50</v>
      </c>
      <c r="B132" t="s">
        <v>134</v>
      </c>
      <c r="C132" t="s">
        <v>66</v>
      </c>
      <c r="D132" t="s">
        <v>1051</v>
      </c>
      <c r="E132">
        <v>200</v>
      </c>
      <c r="F132">
        <v>345</v>
      </c>
      <c r="G132">
        <v>30</v>
      </c>
      <c r="H132">
        <v>100</v>
      </c>
      <c r="I132">
        <v>0.3</v>
      </c>
      <c r="J132">
        <f t="shared" si="4"/>
        <v>33.990540432597612</v>
      </c>
      <c r="K132">
        <f t="shared" si="5"/>
        <v>0.3</v>
      </c>
      <c r="L132">
        <v>3</v>
      </c>
      <c r="M132">
        <v>2.5</v>
      </c>
      <c r="N132">
        <v>700</v>
      </c>
      <c r="O132">
        <v>80000</v>
      </c>
      <c r="P132">
        <v>200</v>
      </c>
      <c r="Q132" t="s">
        <v>165</v>
      </c>
    </row>
    <row r="133" spans="1:22" hidden="1" x14ac:dyDescent="0.3">
      <c r="A133" t="s">
        <v>84</v>
      </c>
      <c r="B133" t="s">
        <v>70</v>
      </c>
      <c r="C133" t="s">
        <v>85</v>
      </c>
      <c r="D133" t="s">
        <v>1050</v>
      </c>
      <c r="E133">
        <v>290</v>
      </c>
      <c r="F133">
        <v>315</v>
      </c>
      <c r="G133">
        <v>220</v>
      </c>
      <c r="H133">
        <v>400</v>
      </c>
      <c r="I133">
        <v>0.27</v>
      </c>
      <c r="J133">
        <f t="shared" si="4"/>
        <v>151.06906858932271</v>
      </c>
      <c r="K133">
        <f t="shared" si="5"/>
        <v>0.55000000000000004</v>
      </c>
      <c r="M133">
        <v>1.25</v>
      </c>
      <c r="N133">
        <v>1500</v>
      </c>
      <c r="O133">
        <v>200000</v>
      </c>
      <c r="P133">
        <v>3</v>
      </c>
      <c r="Q133" t="s">
        <v>166</v>
      </c>
    </row>
    <row r="134" spans="1:22" hidden="1" x14ac:dyDescent="0.3">
      <c r="A134" t="s">
        <v>84</v>
      </c>
      <c r="B134" t="s">
        <v>80</v>
      </c>
      <c r="C134" t="s">
        <v>85</v>
      </c>
      <c r="D134" t="s">
        <v>1050</v>
      </c>
      <c r="E134">
        <v>285</v>
      </c>
      <c r="F134">
        <v>310</v>
      </c>
      <c r="G134">
        <v>300</v>
      </c>
      <c r="H134">
        <v>450</v>
      </c>
      <c r="I134">
        <v>0.3</v>
      </c>
      <c r="J134">
        <f t="shared" ref="J134:J197" si="6">H134 / 9.80665 / I134</f>
        <v>152.95743194668927</v>
      </c>
      <c r="K134">
        <f t="shared" ref="K134:K197" si="7">G134 / H134</f>
        <v>0.66666666666666663</v>
      </c>
      <c r="M134">
        <v>1.25</v>
      </c>
      <c r="N134">
        <v>1200</v>
      </c>
      <c r="O134">
        <v>200000</v>
      </c>
      <c r="P134">
        <v>3</v>
      </c>
      <c r="Q134" t="s">
        <v>166</v>
      </c>
    </row>
    <row r="135" spans="1:22" hidden="1" x14ac:dyDescent="0.3">
      <c r="A135" t="s">
        <v>49</v>
      </c>
      <c r="B135" t="s">
        <v>76</v>
      </c>
      <c r="C135" t="s">
        <v>18</v>
      </c>
      <c r="D135" t="s">
        <v>1050</v>
      </c>
      <c r="E135">
        <v>290</v>
      </c>
      <c r="F135">
        <v>315</v>
      </c>
      <c r="G135">
        <v>1000</v>
      </c>
      <c r="H135">
        <v>2950</v>
      </c>
      <c r="I135">
        <v>2.5</v>
      </c>
      <c r="J135">
        <f t="shared" si="6"/>
        <v>120.32651313139554</v>
      </c>
      <c r="K135">
        <f t="shared" si="7"/>
        <v>0.33898305084745761</v>
      </c>
      <c r="L135">
        <v>5</v>
      </c>
      <c r="M135">
        <v>2.5</v>
      </c>
      <c r="N135">
        <v>6000</v>
      </c>
      <c r="O135">
        <v>250000</v>
      </c>
      <c r="P135">
        <v>2</v>
      </c>
      <c r="Q135" t="s">
        <v>165</v>
      </c>
      <c r="S135" t="s">
        <v>543</v>
      </c>
      <c r="T135" t="s">
        <v>76</v>
      </c>
      <c r="U135" t="s">
        <v>510</v>
      </c>
      <c r="V135" t="s">
        <v>793</v>
      </c>
    </row>
    <row r="136" spans="1:22" hidden="1" x14ac:dyDescent="0.3">
      <c r="A136" t="s">
        <v>49</v>
      </c>
      <c r="B136" t="s">
        <v>9</v>
      </c>
      <c r="C136" t="s">
        <v>18</v>
      </c>
      <c r="D136" t="s">
        <v>1053</v>
      </c>
      <c r="E136">
        <v>305</v>
      </c>
      <c r="F136">
        <v>345</v>
      </c>
      <c r="G136">
        <v>1000</v>
      </c>
      <c r="H136">
        <v>2920</v>
      </c>
      <c r="I136">
        <v>3</v>
      </c>
      <c r="J136">
        <f t="shared" si="6"/>
        <v>99.25237806318502</v>
      </c>
      <c r="K136">
        <f t="shared" si="7"/>
        <v>0.34246575342465752</v>
      </c>
      <c r="L136">
        <v>5</v>
      </c>
      <c r="M136">
        <v>2.5</v>
      </c>
      <c r="N136">
        <v>7000</v>
      </c>
      <c r="O136">
        <v>250000</v>
      </c>
      <c r="P136">
        <v>2</v>
      </c>
      <c r="Q136" t="s">
        <v>165</v>
      </c>
      <c r="S136" t="s">
        <v>543</v>
      </c>
      <c r="T136" t="s">
        <v>788</v>
      </c>
      <c r="U136" t="s">
        <v>510</v>
      </c>
      <c r="V136" t="s">
        <v>792</v>
      </c>
    </row>
    <row r="137" spans="1:22" hidden="1" x14ac:dyDescent="0.3">
      <c r="A137" t="s">
        <v>49</v>
      </c>
      <c r="B137" t="s">
        <v>9</v>
      </c>
      <c r="C137" t="s">
        <v>18</v>
      </c>
      <c r="D137" t="s">
        <v>1050</v>
      </c>
      <c r="E137">
        <v>300</v>
      </c>
      <c r="F137">
        <v>330</v>
      </c>
      <c r="G137">
        <v>1000</v>
      </c>
      <c r="H137">
        <v>3020</v>
      </c>
      <c r="I137">
        <v>2.7</v>
      </c>
      <c r="J137">
        <f t="shared" si="6"/>
        <v>114.05714678493864</v>
      </c>
      <c r="K137">
        <f t="shared" si="7"/>
        <v>0.33112582781456956</v>
      </c>
      <c r="L137">
        <v>5</v>
      </c>
      <c r="M137">
        <v>2.5</v>
      </c>
      <c r="N137">
        <v>6000</v>
      </c>
      <c r="O137">
        <v>250000</v>
      </c>
      <c r="P137">
        <v>2</v>
      </c>
      <c r="Q137" t="s">
        <v>165</v>
      </c>
      <c r="S137" t="s">
        <v>543</v>
      </c>
      <c r="T137" t="s">
        <v>791</v>
      </c>
      <c r="U137" t="s">
        <v>510</v>
      </c>
      <c r="V137" t="s">
        <v>793</v>
      </c>
    </row>
    <row r="138" spans="1:22" hidden="1" x14ac:dyDescent="0.3">
      <c r="A138" t="s">
        <v>418</v>
      </c>
      <c r="B138" t="s">
        <v>412</v>
      </c>
      <c r="C138" t="s">
        <v>406</v>
      </c>
      <c r="D138" t="s">
        <v>1050</v>
      </c>
      <c r="E138">
        <v>380</v>
      </c>
      <c r="F138">
        <v>410</v>
      </c>
      <c r="G138">
        <v>500</v>
      </c>
      <c r="H138">
        <v>1450</v>
      </c>
      <c r="I138">
        <v>1.08</v>
      </c>
      <c r="J138">
        <f t="shared" si="6"/>
        <v>136.90634340907371</v>
      </c>
      <c r="K138">
        <f t="shared" si="7"/>
        <v>0.34482758620689657</v>
      </c>
      <c r="L138">
        <v>3</v>
      </c>
      <c r="M138">
        <v>1.875</v>
      </c>
      <c r="N138">
        <v>3500</v>
      </c>
      <c r="O138">
        <v>960000</v>
      </c>
      <c r="P138">
        <v>10</v>
      </c>
      <c r="Q138" t="s">
        <v>167</v>
      </c>
      <c r="R138" t="s">
        <v>414</v>
      </c>
    </row>
    <row r="139" spans="1:22" hidden="1" x14ac:dyDescent="0.3">
      <c r="A139" t="s">
        <v>151</v>
      </c>
      <c r="B139" t="s">
        <v>83</v>
      </c>
      <c r="C139" t="s">
        <v>149</v>
      </c>
      <c r="D139" t="s">
        <v>1051</v>
      </c>
      <c r="E139">
        <v>180</v>
      </c>
      <c r="F139">
        <v>451</v>
      </c>
      <c r="H139">
        <v>1400</v>
      </c>
      <c r="I139">
        <v>2.2000000000000002</v>
      </c>
      <c r="J139">
        <f t="shared" si="6"/>
        <v>64.891031734959071</v>
      </c>
      <c r="K139">
        <f t="shared" si="7"/>
        <v>0</v>
      </c>
      <c r="M139">
        <v>2.5</v>
      </c>
      <c r="N139">
        <v>7000</v>
      </c>
      <c r="O139">
        <v>1080000</v>
      </c>
      <c r="Q139" t="s">
        <v>167</v>
      </c>
      <c r="R139" t="s">
        <v>152</v>
      </c>
    </row>
    <row r="140" spans="1:22" hidden="1" x14ac:dyDescent="0.3">
      <c r="A140" t="s">
        <v>294</v>
      </c>
      <c r="B140" t="s">
        <v>286</v>
      </c>
      <c r="C140" t="s">
        <v>293</v>
      </c>
      <c r="D140" t="s">
        <v>1051</v>
      </c>
      <c r="E140">
        <v>150</v>
      </c>
      <c r="F140">
        <v>660</v>
      </c>
      <c r="G140">
        <v>0</v>
      </c>
      <c r="H140">
        <v>1400</v>
      </c>
      <c r="I140">
        <v>10.5</v>
      </c>
      <c r="J140">
        <f t="shared" si="6"/>
        <v>13.596216173039043</v>
      </c>
      <c r="K140">
        <f t="shared" si="7"/>
        <v>0</v>
      </c>
      <c r="N140">
        <v>250000</v>
      </c>
      <c r="O140">
        <v>4500000</v>
      </c>
      <c r="P140">
        <v>0</v>
      </c>
      <c r="Q140" t="s">
        <v>284</v>
      </c>
    </row>
    <row r="141" spans="1:22" hidden="1" x14ac:dyDescent="0.3">
      <c r="A141" t="s">
        <v>51</v>
      </c>
      <c r="B141" t="s">
        <v>83</v>
      </c>
      <c r="C141" t="s">
        <v>16</v>
      </c>
      <c r="D141" t="s">
        <v>1050</v>
      </c>
      <c r="E141">
        <v>350</v>
      </c>
      <c r="F141">
        <v>404</v>
      </c>
      <c r="G141">
        <v>1334</v>
      </c>
      <c r="H141">
        <v>1334</v>
      </c>
      <c r="I141">
        <v>1.4</v>
      </c>
      <c r="J141">
        <f t="shared" si="6"/>
        <v>97.164387722325472</v>
      </c>
      <c r="K141">
        <f t="shared" si="7"/>
        <v>1</v>
      </c>
      <c r="L141">
        <v>5</v>
      </c>
      <c r="M141">
        <v>1.875</v>
      </c>
      <c r="N141">
        <v>1800</v>
      </c>
      <c r="O141">
        <v>20000</v>
      </c>
      <c r="P141">
        <v>1</v>
      </c>
      <c r="Q141" t="s">
        <v>165</v>
      </c>
      <c r="R141" t="s">
        <v>137</v>
      </c>
    </row>
    <row r="142" spans="1:22" hidden="1" x14ac:dyDescent="0.3">
      <c r="A142" t="s">
        <v>299</v>
      </c>
      <c r="B142" t="s">
        <v>300</v>
      </c>
      <c r="C142" t="s">
        <v>66</v>
      </c>
      <c r="D142" t="s">
        <v>1050</v>
      </c>
      <c r="E142">
        <v>285</v>
      </c>
      <c r="F142">
        <v>317</v>
      </c>
      <c r="G142">
        <v>12</v>
      </c>
      <c r="H142">
        <v>31</v>
      </c>
      <c r="I142">
        <v>5.1999999999999998E-2</v>
      </c>
      <c r="J142">
        <f t="shared" si="6"/>
        <v>60.790774235222649</v>
      </c>
      <c r="K142">
        <f t="shared" si="7"/>
        <v>0.38709677419354838</v>
      </c>
      <c r="N142">
        <v>300</v>
      </c>
      <c r="O142">
        <v>10000</v>
      </c>
      <c r="P142">
        <v>3</v>
      </c>
      <c r="Q142" t="s">
        <v>177</v>
      </c>
    </row>
    <row r="143" spans="1:22" hidden="1" x14ac:dyDescent="0.3">
      <c r="A143" t="s">
        <v>258</v>
      </c>
      <c r="B143" t="s">
        <v>65</v>
      </c>
      <c r="C143" t="s">
        <v>256</v>
      </c>
      <c r="D143" t="s">
        <v>1053</v>
      </c>
      <c r="E143">
        <v>315</v>
      </c>
      <c r="F143">
        <v>348</v>
      </c>
      <c r="G143">
        <v>2400</v>
      </c>
      <c r="H143">
        <v>6076</v>
      </c>
      <c r="I143">
        <v>6.3</v>
      </c>
      <c r="J143">
        <f t="shared" si="6"/>
        <v>98.345963651649086</v>
      </c>
      <c r="K143">
        <f t="shared" si="7"/>
        <v>0.39499670836076367</v>
      </c>
      <c r="L143">
        <v>6</v>
      </c>
      <c r="M143">
        <v>3.75</v>
      </c>
      <c r="N143">
        <v>20000</v>
      </c>
      <c r="O143">
        <v>300000</v>
      </c>
      <c r="P143">
        <v>5</v>
      </c>
      <c r="Q143" t="s">
        <v>252</v>
      </c>
      <c r="S143" t="s">
        <v>523</v>
      </c>
      <c r="T143" t="s">
        <v>481</v>
      </c>
      <c r="U143" t="s">
        <v>518</v>
      </c>
    </row>
    <row r="144" spans="1:22" hidden="1" x14ac:dyDescent="0.3">
      <c r="A144" t="s">
        <v>258</v>
      </c>
      <c r="B144" t="s">
        <v>76</v>
      </c>
      <c r="C144" t="s">
        <v>256</v>
      </c>
      <c r="D144" t="s">
        <v>1050</v>
      </c>
      <c r="E144">
        <v>310</v>
      </c>
      <c r="F144">
        <v>335</v>
      </c>
      <c r="G144">
        <v>2300</v>
      </c>
      <c r="H144">
        <v>5500</v>
      </c>
      <c r="I144">
        <v>5.3550000000000004</v>
      </c>
      <c r="J144">
        <f t="shared" si="6"/>
        <v>104.73275763545482</v>
      </c>
      <c r="K144">
        <f t="shared" si="7"/>
        <v>0.41818181818181815</v>
      </c>
      <c r="L144">
        <v>6</v>
      </c>
      <c r="M144">
        <v>3.75</v>
      </c>
      <c r="N144">
        <v>20000</v>
      </c>
      <c r="O144">
        <v>300000</v>
      </c>
      <c r="P144">
        <v>2</v>
      </c>
      <c r="Q144" t="s">
        <v>252</v>
      </c>
      <c r="S144" t="s">
        <v>523</v>
      </c>
      <c r="T144" t="s">
        <v>508</v>
      </c>
      <c r="U144" t="s">
        <v>518</v>
      </c>
    </row>
    <row r="145" spans="1:24" s="16" customFormat="1" hidden="1" x14ac:dyDescent="0.3">
      <c r="A145" t="s">
        <v>255</v>
      </c>
      <c r="B145" t="s">
        <v>65</v>
      </c>
      <c r="C145" t="s">
        <v>256</v>
      </c>
      <c r="D145" t="s">
        <v>1053</v>
      </c>
      <c r="E145">
        <v>315</v>
      </c>
      <c r="F145">
        <v>348</v>
      </c>
      <c r="G145">
        <v>1182</v>
      </c>
      <c r="H145">
        <v>3943</v>
      </c>
      <c r="I145">
        <v>4</v>
      </c>
      <c r="J145">
        <f t="shared" si="6"/>
        <v>100.51852569429929</v>
      </c>
      <c r="K145">
        <f t="shared" si="7"/>
        <v>0.29977174740045648</v>
      </c>
      <c r="L145">
        <v>6</v>
      </c>
      <c r="M145">
        <v>1.875</v>
      </c>
      <c r="N145">
        <v>10000</v>
      </c>
      <c r="O145">
        <v>300000</v>
      </c>
      <c r="P145">
        <v>5</v>
      </c>
      <c r="Q145" t="s">
        <v>252</v>
      </c>
      <c r="R145" t="s">
        <v>257</v>
      </c>
      <c r="S145" t="s">
        <v>514</v>
      </c>
      <c r="T145" t="s">
        <v>515</v>
      </c>
      <c r="U145" t="s">
        <v>510</v>
      </c>
      <c r="V145"/>
      <c r="W145"/>
      <c r="X145"/>
    </row>
    <row r="146" spans="1:24" s="16" customFormat="1" hidden="1" x14ac:dyDescent="0.3">
      <c r="A146" t="s">
        <v>255</v>
      </c>
      <c r="B146" t="s">
        <v>65</v>
      </c>
      <c r="C146" t="s">
        <v>256</v>
      </c>
      <c r="D146" t="s">
        <v>1053</v>
      </c>
      <c r="E146">
        <v>310</v>
      </c>
      <c r="F146">
        <v>342</v>
      </c>
      <c r="G146">
        <v>1150</v>
      </c>
      <c r="H146">
        <v>4235</v>
      </c>
      <c r="I146">
        <v>3.4</v>
      </c>
      <c r="J146">
        <f t="shared" si="6"/>
        <v>127.01465182239784</v>
      </c>
      <c r="K146">
        <f t="shared" si="7"/>
        <v>0.27154663518299882</v>
      </c>
      <c r="L146">
        <v>6</v>
      </c>
      <c r="M146">
        <v>1.875</v>
      </c>
      <c r="N146">
        <v>10000</v>
      </c>
      <c r="O146">
        <v>300000</v>
      </c>
      <c r="P146">
        <v>3</v>
      </c>
      <c r="Q146" t="s">
        <v>252</v>
      </c>
      <c r="R146"/>
      <c r="S146" t="s">
        <v>514</v>
      </c>
      <c r="T146" t="s">
        <v>516</v>
      </c>
      <c r="U146" t="s">
        <v>510</v>
      </c>
      <c r="V146"/>
      <c r="W146"/>
      <c r="X146"/>
    </row>
    <row r="147" spans="1:24" hidden="1" x14ac:dyDescent="0.3">
      <c r="A147" t="s">
        <v>436</v>
      </c>
      <c r="B147" t="s">
        <v>91</v>
      </c>
      <c r="C147" t="s">
        <v>16</v>
      </c>
      <c r="D147" t="s">
        <v>1053</v>
      </c>
      <c r="E147">
        <v>275</v>
      </c>
      <c r="F147">
        <v>352</v>
      </c>
      <c r="G147">
        <v>300</v>
      </c>
      <c r="H147">
        <v>1750</v>
      </c>
      <c r="I147">
        <v>1.5</v>
      </c>
      <c r="J147">
        <f t="shared" si="6"/>
        <v>118.96689151409163</v>
      </c>
      <c r="K147">
        <f t="shared" si="7"/>
        <v>0.17142857142857143</v>
      </c>
      <c r="L147">
        <v>3</v>
      </c>
      <c r="M147">
        <v>2.5</v>
      </c>
      <c r="N147">
        <v>2800</v>
      </c>
      <c r="O147">
        <v>960000</v>
      </c>
      <c r="P147">
        <v>10</v>
      </c>
      <c r="Q147" t="s">
        <v>167</v>
      </c>
      <c r="R147" t="s">
        <v>414</v>
      </c>
      <c r="S147" t="s">
        <v>435</v>
      </c>
      <c r="T147" t="s">
        <v>981</v>
      </c>
      <c r="U147" t="s">
        <v>434</v>
      </c>
    </row>
    <row r="148" spans="1:24" hidden="1" x14ac:dyDescent="0.3">
      <c r="A148" t="s">
        <v>1093</v>
      </c>
      <c r="B148" t="s">
        <v>91</v>
      </c>
      <c r="C148" t="s">
        <v>16</v>
      </c>
      <c r="D148" t="s">
        <v>1050</v>
      </c>
      <c r="E148">
        <v>300</v>
      </c>
      <c r="F148">
        <v>335</v>
      </c>
      <c r="G148">
        <v>740</v>
      </c>
      <c r="H148">
        <v>1628</v>
      </c>
      <c r="I148">
        <v>1.1000000000000001</v>
      </c>
      <c r="J148">
        <f t="shared" si="6"/>
        <v>150.91799952073336</v>
      </c>
      <c r="K148">
        <f t="shared" si="7"/>
        <v>0.45454545454545453</v>
      </c>
      <c r="L148">
        <v>8</v>
      </c>
      <c r="M148">
        <v>1.5</v>
      </c>
      <c r="N148">
        <v>2400</v>
      </c>
      <c r="P148">
        <v>100</v>
      </c>
      <c r="Q148" t="s">
        <v>1094</v>
      </c>
      <c r="R148" t="s">
        <v>1098</v>
      </c>
      <c r="S148" t="s">
        <v>1099</v>
      </c>
      <c r="T148" t="s">
        <v>1097</v>
      </c>
      <c r="U148" t="s">
        <v>434</v>
      </c>
    </row>
    <row r="149" spans="1:24" hidden="1" x14ac:dyDescent="0.3">
      <c r="A149" t="s">
        <v>127</v>
      </c>
      <c r="B149" t="s">
        <v>128</v>
      </c>
      <c r="C149" t="s">
        <v>16</v>
      </c>
      <c r="D149" t="s">
        <v>1051</v>
      </c>
      <c r="E149">
        <v>200</v>
      </c>
      <c r="F149">
        <v>448</v>
      </c>
      <c r="G149">
        <v>700</v>
      </c>
      <c r="H149">
        <v>1307</v>
      </c>
      <c r="I149">
        <v>2.4700000000000002</v>
      </c>
      <c r="J149">
        <f t="shared" si="6"/>
        <v>53.958262767698464</v>
      </c>
      <c r="K149">
        <f t="shared" si="7"/>
        <v>0.53557765876052033</v>
      </c>
      <c r="M149">
        <v>3</v>
      </c>
      <c r="N149"/>
      <c r="Q149" t="s">
        <v>164</v>
      </c>
    </row>
    <row r="150" spans="1:24" s="16" customFormat="1" hidden="1" x14ac:dyDescent="0.3">
      <c r="A150" t="s">
        <v>280</v>
      </c>
      <c r="B150" t="s">
        <v>83</v>
      </c>
      <c r="C150" t="s">
        <v>264</v>
      </c>
      <c r="D150" t="s">
        <v>1052</v>
      </c>
      <c r="E150">
        <v>375</v>
      </c>
      <c r="F150">
        <v>458</v>
      </c>
      <c r="G150">
        <v>400</v>
      </c>
      <c r="H150">
        <v>1250</v>
      </c>
      <c r="I150">
        <v>1.4</v>
      </c>
      <c r="J150">
        <f t="shared" si="6"/>
        <v>91.046090444457889</v>
      </c>
      <c r="K150">
        <f t="shared" si="7"/>
        <v>0.32</v>
      </c>
      <c r="L150">
        <v>16</v>
      </c>
      <c r="M150">
        <v>1.25</v>
      </c>
      <c r="N150">
        <v>12000</v>
      </c>
      <c r="O150">
        <v>1000000</v>
      </c>
      <c r="P150">
        <v>48</v>
      </c>
      <c r="Q150" t="s">
        <v>278</v>
      </c>
      <c r="R150" t="s">
        <v>129</v>
      </c>
      <c r="S150" t="s">
        <v>491</v>
      </c>
      <c r="T150" t="s">
        <v>489</v>
      </c>
      <c r="U150" t="s">
        <v>492</v>
      </c>
      <c r="V150"/>
      <c r="W150"/>
      <c r="X150"/>
    </row>
    <row r="151" spans="1:24" s="16" customFormat="1" hidden="1" x14ac:dyDescent="0.3">
      <c r="A151" t="s">
        <v>418</v>
      </c>
      <c r="B151" t="s">
        <v>412</v>
      </c>
      <c r="C151" t="s">
        <v>406</v>
      </c>
      <c r="D151" t="s">
        <v>1050</v>
      </c>
      <c r="E151">
        <v>395</v>
      </c>
      <c r="F151">
        <v>425</v>
      </c>
      <c r="G151">
        <v>500</v>
      </c>
      <c r="H151">
        <v>1200</v>
      </c>
      <c r="I151">
        <v>1.08</v>
      </c>
      <c r="J151">
        <f t="shared" si="6"/>
        <v>113.30180144199203</v>
      </c>
      <c r="K151">
        <f t="shared" si="7"/>
        <v>0.41666666666666669</v>
      </c>
      <c r="L151">
        <v>3</v>
      </c>
      <c r="M151">
        <v>1.875</v>
      </c>
      <c r="N151">
        <v>3500</v>
      </c>
      <c r="O151">
        <v>960000</v>
      </c>
      <c r="P151">
        <v>10</v>
      </c>
      <c r="Q151" t="s">
        <v>167</v>
      </c>
      <c r="R151" t="s">
        <v>414</v>
      </c>
      <c r="S151"/>
      <c r="T151"/>
      <c r="U151"/>
      <c r="V151"/>
      <c r="W151"/>
      <c r="X151"/>
    </row>
    <row r="152" spans="1:24" hidden="1" x14ac:dyDescent="0.3">
      <c r="A152" t="s">
        <v>219</v>
      </c>
      <c r="B152" t="s">
        <v>63</v>
      </c>
      <c r="C152" t="s">
        <v>63</v>
      </c>
      <c r="D152" t="s">
        <v>1050</v>
      </c>
      <c r="E152">
        <v>260</v>
      </c>
      <c r="F152">
        <v>295</v>
      </c>
      <c r="G152">
        <v>75</v>
      </c>
      <c r="H152">
        <v>75</v>
      </c>
      <c r="I152">
        <v>0.2</v>
      </c>
      <c r="J152">
        <f t="shared" si="6"/>
        <v>38.23935798667231</v>
      </c>
      <c r="K152">
        <f t="shared" si="7"/>
        <v>1</v>
      </c>
      <c r="L152">
        <v>0</v>
      </c>
      <c r="N152">
        <v>220</v>
      </c>
      <c r="O152">
        <v>5000</v>
      </c>
      <c r="P152">
        <v>1</v>
      </c>
      <c r="Q152" t="s">
        <v>166</v>
      </c>
      <c r="R152" t="s">
        <v>220</v>
      </c>
    </row>
    <row r="153" spans="1:24" hidden="1" x14ac:dyDescent="0.3">
      <c r="A153" t="s">
        <v>87</v>
      </c>
      <c r="B153" t="s">
        <v>80</v>
      </c>
      <c r="C153" t="s">
        <v>85</v>
      </c>
      <c r="D153" t="s">
        <v>1051</v>
      </c>
      <c r="E153">
        <v>200</v>
      </c>
      <c r="F153">
        <v>335</v>
      </c>
      <c r="G153">
        <v>400</v>
      </c>
      <c r="H153">
        <v>900</v>
      </c>
      <c r="I153">
        <v>0.9</v>
      </c>
      <c r="J153">
        <f t="shared" si="6"/>
        <v>101.97162129779284</v>
      </c>
      <c r="K153">
        <f t="shared" si="7"/>
        <v>0.44444444444444442</v>
      </c>
      <c r="M153">
        <v>3.75</v>
      </c>
      <c r="N153">
        <v>3000</v>
      </c>
      <c r="O153">
        <v>200000</v>
      </c>
      <c r="P153">
        <v>20</v>
      </c>
      <c r="Q153" t="s">
        <v>166</v>
      </c>
    </row>
    <row r="154" spans="1:24" hidden="1" x14ac:dyDescent="0.3">
      <c r="A154" t="s">
        <v>1086</v>
      </c>
      <c r="B154" t="s">
        <v>91</v>
      </c>
      <c r="C154" t="s">
        <v>16</v>
      </c>
      <c r="D154" t="s">
        <v>1049</v>
      </c>
      <c r="E154">
        <v>295</v>
      </c>
      <c r="F154">
        <v>331</v>
      </c>
      <c r="G154">
        <v>415.92</v>
      </c>
      <c r="H154">
        <v>1540.47</v>
      </c>
      <c r="I154">
        <v>1.2</v>
      </c>
      <c r="J154">
        <f t="shared" si="6"/>
        <v>130.90351955050912</v>
      </c>
      <c r="K154">
        <f t="shared" si="7"/>
        <v>0.26999552084753353</v>
      </c>
      <c r="L154">
        <v>8</v>
      </c>
      <c r="M154">
        <v>1.5</v>
      </c>
      <c r="N154">
        <v>2350</v>
      </c>
      <c r="P154">
        <v>100</v>
      </c>
      <c r="Q154" t="s">
        <v>1082</v>
      </c>
      <c r="R154" t="s">
        <v>1084</v>
      </c>
      <c r="S154" t="s">
        <v>1099</v>
      </c>
      <c r="T154" t="s">
        <v>1092</v>
      </c>
      <c r="U154" t="s">
        <v>434</v>
      </c>
    </row>
    <row r="155" spans="1:24" hidden="1" x14ac:dyDescent="0.3">
      <c r="A155" t="s">
        <v>247</v>
      </c>
      <c r="B155" t="s">
        <v>76</v>
      </c>
      <c r="C155" t="s">
        <v>18</v>
      </c>
      <c r="D155" t="s">
        <v>1050</v>
      </c>
      <c r="E155">
        <v>290</v>
      </c>
      <c r="F155">
        <v>315</v>
      </c>
      <c r="G155">
        <v>700</v>
      </c>
      <c r="H155">
        <v>1100</v>
      </c>
      <c r="I155">
        <v>1.105</v>
      </c>
      <c r="J155">
        <f t="shared" si="6"/>
        <v>101.51021124667159</v>
      </c>
      <c r="K155">
        <f t="shared" si="7"/>
        <v>0.63636363636363635</v>
      </c>
      <c r="L155">
        <v>2</v>
      </c>
      <c r="M155">
        <v>1.25</v>
      </c>
      <c r="N155">
        <v>2000</v>
      </c>
      <c r="O155">
        <v>100000</v>
      </c>
      <c r="P155">
        <v>2</v>
      </c>
      <c r="Q155" t="s">
        <v>248</v>
      </c>
      <c r="S155" t="s">
        <v>511</v>
      </c>
      <c r="T155" t="s">
        <v>508</v>
      </c>
      <c r="U155" t="s">
        <v>510</v>
      </c>
    </row>
    <row r="156" spans="1:24" hidden="1" x14ac:dyDescent="0.3">
      <c r="A156" t="s">
        <v>247</v>
      </c>
      <c r="B156" t="s">
        <v>65</v>
      </c>
      <c r="C156" t="s">
        <v>18</v>
      </c>
      <c r="D156" t="s">
        <v>1050</v>
      </c>
      <c r="E156">
        <v>311</v>
      </c>
      <c r="F156">
        <v>337</v>
      </c>
      <c r="G156">
        <v>700</v>
      </c>
      <c r="H156">
        <v>1189</v>
      </c>
      <c r="I156">
        <v>1.3</v>
      </c>
      <c r="J156">
        <f t="shared" si="6"/>
        <v>93.264813633135134</v>
      </c>
      <c r="K156">
        <f t="shared" si="7"/>
        <v>0.58873002523128681</v>
      </c>
      <c r="L156">
        <v>2</v>
      </c>
      <c r="M156">
        <v>1.25</v>
      </c>
      <c r="N156">
        <v>2500</v>
      </c>
      <c r="O156">
        <v>100000</v>
      </c>
      <c r="P156">
        <v>5</v>
      </c>
      <c r="Q156" t="s">
        <v>248</v>
      </c>
      <c r="R156" t="s">
        <v>249</v>
      </c>
      <c r="S156" t="s">
        <v>511</v>
      </c>
      <c r="T156" t="s">
        <v>481</v>
      </c>
      <c r="U156" t="s">
        <v>510</v>
      </c>
    </row>
    <row r="157" spans="1:24" hidden="1" x14ac:dyDescent="0.3">
      <c r="A157" t="s">
        <v>314</v>
      </c>
      <c r="B157" t="s">
        <v>65</v>
      </c>
      <c r="C157" t="s">
        <v>312</v>
      </c>
      <c r="D157" t="s">
        <v>1051</v>
      </c>
      <c r="E157">
        <v>240</v>
      </c>
      <c r="F157">
        <v>343</v>
      </c>
      <c r="G157">
        <v>10</v>
      </c>
      <c r="H157">
        <v>26</v>
      </c>
      <c r="I157">
        <v>0.04</v>
      </c>
      <c r="J157">
        <f t="shared" si="6"/>
        <v>66.281553843565348</v>
      </c>
      <c r="K157">
        <f t="shared" si="7"/>
        <v>0.38461538461538464</v>
      </c>
      <c r="L157">
        <v>4</v>
      </c>
      <c r="M157">
        <v>0.625</v>
      </c>
      <c r="N157">
        <v>55</v>
      </c>
      <c r="O157">
        <v>5000</v>
      </c>
      <c r="P157">
        <v>50</v>
      </c>
      <c r="Q157" t="s">
        <v>248</v>
      </c>
      <c r="S157" t="s">
        <v>502</v>
      </c>
      <c r="T157" t="s">
        <v>503</v>
      </c>
      <c r="U157" t="s">
        <v>469</v>
      </c>
    </row>
    <row r="158" spans="1:24" hidden="1" x14ac:dyDescent="0.3">
      <c r="A158" t="s">
        <v>314</v>
      </c>
      <c r="B158" t="s">
        <v>65</v>
      </c>
      <c r="C158" t="s">
        <v>312</v>
      </c>
      <c r="D158" t="s">
        <v>1051</v>
      </c>
      <c r="E158">
        <v>190</v>
      </c>
      <c r="F158">
        <v>355</v>
      </c>
      <c r="G158">
        <v>10</v>
      </c>
      <c r="H158">
        <v>26</v>
      </c>
      <c r="I158">
        <v>5.1999999999999998E-2</v>
      </c>
      <c r="J158">
        <f t="shared" si="6"/>
        <v>50.985810648896418</v>
      </c>
      <c r="K158">
        <f t="shared" si="7"/>
        <v>0.38461538461538464</v>
      </c>
      <c r="L158">
        <v>4</v>
      </c>
      <c r="M158">
        <v>0.625</v>
      </c>
      <c r="N158">
        <v>55</v>
      </c>
      <c r="O158">
        <v>5000</v>
      </c>
      <c r="P158">
        <v>50</v>
      </c>
      <c r="Q158" t="s">
        <v>248</v>
      </c>
      <c r="S158" t="s">
        <v>502</v>
      </c>
      <c r="T158" t="s">
        <v>504</v>
      </c>
      <c r="U158" t="s">
        <v>469</v>
      </c>
    </row>
    <row r="159" spans="1:24" hidden="1" x14ac:dyDescent="0.3">
      <c r="A159" t="s">
        <v>130</v>
      </c>
      <c r="B159" t="s">
        <v>122</v>
      </c>
      <c r="C159" t="s">
        <v>66</v>
      </c>
      <c r="D159" t="s">
        <v>1051</v>
      </c>
      <c r="E159">
        <v>1</v>
      </c>
      <c r="F159">
        <v>314</v>
      </c>
      <c r="G159">
        <v>97.415999999999997</v>
      </c>
      <c r="H159">
        <v>97.415999999999997</v>
      </c>
      <c r="I159">
        <v>0.37243999999999999</v>
      </c>
      <c r="J159">
        <f t="shared" si="6"/>
        <v>26.67185979042473</v>
      </c>
      <c r="K159">
        <f t="shared" si="7"/>
        <v>1</v>
      </c>
      <c r="M159">
        <v>2.5</v>
      </c>
      <c r="N159"/>
      <c r="Q159" t="s">
        <v>164</v>
      </c>
      <c r="R159" t="s">
        <v>132</v>
      </c>
    </row>
    <row r="160" spans="1:24" hidden="1" x14ac:dyDescent="0.3">
      <c r="A160" t="s">
        <v>261</v>
      </c>
      <c r="B160" t="s">
        <v>73</v>
      </c>
      <c r="C160" t="s">
        <v>66</v>
      </c>
      <c r="D160" t="s">
        <v>1051</v>
      </c>
      <c r="E160">
        <v>200</v>
      </c>
      <c r="F160">
        <v>330</v>
      </c>
      <c r="G160">
        <v>0</v>
      </c>
      <c r="H160">
        <v>90</v>
      </c>
      <c r="I160">
        <v>0.125</v>
      </c>
      <c r="J160">
        <f t="shared" si="6"/>
        <v>73.419567334410843</v>
      </c>
      <c r="K160">
        <f t="shared" si="7"/>
        <v>0</v>
      </c>
      <c r="L160">
        <v>2</v>
      </c>
      <c r="M160">
        <v>2.5</v>
      </c>
      <c r="N160">
        <v>300</v>
      </c>
      <c r="O160">
        <v>10000</v>
      </c>
      <c r="P160">
        <v>0</v>
      </c>
      <c r="Q160" t="s">
        <v>260</v>
      </c>
      <c r="S160" t="s">
        <v>476</v>
      </c>
      <c r="T160" t="s">
        <v>452</v>
      </c>
      <c r="U160" t="s">
        <v>449</v>
      </c>
    </row>
    <row r="161" spans="1:21" hidden="1" x14ac:dyDescent="0.3">
      <c r="A161" t="s">
        <v>254</v>
      </c>
      <c r="B161" t="s">
        <v>65</v>
      </c>
      <c r="C161" t="s">
        <v>16</v>
      </c>
      <c r="D161" t="s">
        <v>1051</v>
      </c>
      <c r="E161">
        <v>200</v>
      </c>
      <c r="F161">
        <v>345</v>
      </c>
      <c r="G161">
        <v>50</v>
      </c>
      <c r="H161">
        <v>180</v>
      </c>
      <c r="I161">
        <v>0.16800000000000001</v>
      </c>
      <c r="J161">
        <f t="shared" si="6"/>
        <v>109.25530853334946</v>
      </c>
      <c r="K161">
        <f t="shared" si="7"/>
        <v>0.27777777777777779</v>
      </c>
      <c r="L161">
        <v>4</v>
      </c>
      <c r="M161">
        <v>1.25</v>
      </c>
      <c r="N161">
        <v>400</v>
      </c>
      <c r="O161">
        <v>80000</v>
      </c>
      <c r="P161">
        <v>15</v>
      </c>
      <c r="Q161" t="s">
        <v>252</v>
      </c>
      <c r="S161" t="s">
        <v>509</v>
      </c>
      <c r="T161" t="s">
        <v>481</v>
      </c>
      <c r="U161" t="s">
        <v>506</v>
      </c>
    </row>
    <row r="162" spans="1:21" hidden="1" x14ac:dyDescent="0.3">
      <c r="A162" t="s">
        <v>261</v>
      </c>
      <c r="B162" t="s">
        <v>89</v>
      </c>
      <c r="C162" t="s">
        <v>66</v>
      </c>
      <c r="D162" t="s">
        <v>1051</v>
      </c>
      <c r="E162">
        <v>200</v>
      </c>
      <c r="F162">
        <v>315</v>
      </c>
      <c r="G162">
        <v>0</v>
      </c>
      <c r="H162">
        <v>90</v>
      </c>
      <c r="I162">
        <v>0.1</v>
      </c>
      <c r="J162">
        <f t="shared" si="6"/>
        <v>91.77445916801355</v>
      </c>
      <c r="K162">
        <f t="shared" si="7"/>
        <v>0</v>
      </c>
      <c r="L162">
        <v>2</v>
      </c>
      <c r="M162">
        <v>2.5</v>
      </c>
      <c r="N162">
        <v>300</v>
      </c>
      <c r="O162">
        <v>10000</v>
      </c>
      <c r="P162">
        <v>0</v>
      </c>
      <c r="Q162" t="s">
        <v>260</v>
      </c>
      <c r="S162" t="s">
        <v>476</v>
      </c>
      <c r="T162" t="s">
        <v>453</v>
      </c>
      <c r="U162" t="s">
        <v>449</v>
      </c>
    </row>
    <row r="163" spans="1:21" hidden="1" x14ac:dyDescent="0.3">
      <c r="A163" t="s">
        <v>250</v>
      </c>
      <c r="B163" t="s">
        <v>65</v>
      </c>
      <c r="C163" t="s">
        <v>18</v>
      </c>
      <c r="D163" t="s">
        <v>1050</v>
      </c>
      <c r="E163">
        <v>311</v>
      </c>
      <c r="F163">
        <v>337</v>
      </c>
      <c r="G163">
        <v>4200</v>
      </c>
      <c r="H163">
        <v>7134</v>
      </c>
      <c r="I163">
        <v>7.8</v>
      </c>
      <c r="J163">
        <f t="shared" si="6"/>
        <v>93.264813633135134</v>
      </c>
      <c r="K163">
        <f t="shared" si="7"/>
        <v>0.58873002523128681</v>
      </c>
      <c r="L163">
        <v>2</v>
      </c>
      <c r="M163">
        <v>3.75</v>
      </c>
      <c r="N163">
        <v>15000</v>
      </c>
      <c r="O163">
        <v>100000</v>
      </c>
      <c r="P163">
        <v>5</v>
      </c>
      <c r="Q163" t="s">
        <v>248</v>
      </c>
      <c r="S163" t="s">
        <v>519</v>
      </c>
      <c r="T163" t="s">
        <v>481</v>
      </c>
      <c r="U163" t="s">
        <v>518</v>
      </c>
    </row>
    <row r="164" spans="1:21" hidden="1" x14ac:dyDescent="0.3">
      <c r="A164" t="s">
        <v>250</v>
      </c>
      <c r="B164" t="s">
        <v>76</v>
      </c>
      <c r="C164" t="s">
        <v>18</v>
      </c>
      <c r="D164" t="s">
        <v>1050</v>
      </c>
      <c r="E164">
        <v>290</v>
      </c>
      <c r="F164">
        <v>315</v>
      </c>
      <c r="G164">
        <v>4200</v>
      </c>
      <c r="H164">
        <v>6600</v>
      </c>
      <c r="I164">
        <v>6.63</v>
      </c>
      <c r="J164">
        <f t="shared" si="6"/>
        <v>101.51021124667159</v>
      </c>
      <c r="K164">
        <f t="shared" si="7"/>
        <v>0.63636363636363635</v>
      </c>
      <c r="L164">
        <v>2</v>
      </c>
      <c r="M164">
        <v>3.75</v>
      </c>
      <c r="N164">
        <v>12000</v>
      </c>
      <c r="O164">
        <v>100000</v>
      </c>
      <c r="P164">
        <v>2</v>
      </c>
      <c r="Q164" t="s">
        <v>248</v>
      </c>
      <c r="S164" t="s">
        <v>519</v>
      </c>
      <c r="T164" t="s">
        <v>508</v>
      </c>
      <c r="U164" t="s">
        <v>518</v>
      </c>
    </row>
    <row r="165" spans="1:21" hidden="1" x14ac:dyDescent="0.3">
      <c r="A165" t="s">
        <v>268</v>
      </c>
      <c r="B165" t="s">
        <v>65</v>
      </c>
      <c r="C165" t="s">
        <v>18</v>
      </c>
      <c r="D165" t="s">
        <v>1050</v>
      </c>
      <c r="E165">
        <v>305</v>
      </c>
      <c r="F165">
        <v>340</v>
      </c>
      <c r="G165">
        <v>1250</v>
      </c>
      <c r="H165">
        <v>4300</v>
      </c>
      <c r="I165">
        <v>4</v>
      </c>
      <c r="J165">
        <f t="shared" si="6"/>
        <v>109.61949289512729</v>
      </c>
      <c r="K165">
        <f t="shared" si="7"/>
        <v>0.29069767441860467</v>
      </c>
      <c r="L165">
        <v>2</v>
      </c>
      <c r="M165">
        <v>2.5</v>
      </c>
      <c r="N165">
        <v>10500</v>
      </c>
      <c r="O165">
        <v>500000</v>
      </c>
      <c r="P165">
        <v>25</v>
      </c>
      <c r="Q165" t="s">
        <v>248</v>
      </c>
      <c r="R165" t="s">
        <v>270</v>
      </c>
      <c r="S165" t="s">
        <v>517</v>
      </c>
      <c r="T165" t="s">
        <v>481</v>
      </c>
      <c r="U165" t="s">
        <v>510</v>
      </c>
    </row>
    <row r="166" spans="1:21" hidden="1" x14ac:dyDescent="0.3">
      <c r="A166" t="s">
        <v>268</v>
      </c>
      <c r="B166" t="s">
        <v>76</v>
      </c>
      <c r="C166" t="s">
        <v>18</v>
      </c>
      <c r="D166" t="s">
        <v>1050</v>
      </c>
      <c r="E166">
        <v>300</v>
      </c>
      <c r="F166">
        <v>330</v>
      </c>
      <c r="G166">
        <v>2500</v>
      </c>
      <c r="H166">
        <v>4100</v>
      </c>
      <c r="I166">
        <v>3.4</v>
      </c>
      <c r="J166">
        <f t="shared" si="6"/>
        <v>122.965778623809</v>
      </c>
      <c r="K166">
        <f t="shared" si="7"/>
        <v>0.6097560975609756</v>
      </c>
      <c r="L166">
        <v>2</v>
      </c>
      <c r="M166">
        <v>2.5</v>
      </c>
      <c r="N166">
        <v>10500</v>
      </c>
      <c r="O166">
        <v>500000</v>
      </c>
      <c r="P166">
        <v>20</v>
      </c>
      <c r="Q166" t="s">
        <v>248</v>
      </c>
      <c r="S166" t="s">
        <v>517</v>
      </c>
      <c r="T166" t="s">
        <v>508</v>
      </c>
      <c r="U166" t="s">
        <v>510</v>
      </c>
    </row>
    <row r="167" spans="1:21" hidden="1" x14ac:dyDescent="0.3">
      <c r="A167" t="s">
        <v>311</v>
      </c>
      <c r="B167" t="s">
        <v>65</v>
      </c>
      <c r="C167" t="s">
        <v>312</v>
      </c>
      <c r="D167" t="s">
        <v>1050</v>
      </c>
      <c r="E167">
        <v>311</v>
      </c>
      <c r="F167">
        <v>330</v>
      </c>
      <c r="G167">
        <v>15</v>
      </c>
      <c r="H167">
        <v>25</v>
      </c>
      <c r="I167">
        <v>3.5000000000000003E-2</v>
      </c>
      <c r="J167">
        <f t="shared" si="6"/>
        <v>72.8368723555663</v>
      </c>
      <c r="K167">
        <f t="shared" si="7"/>
        <v>0.6</v>
      </c>
      <c r="L167">
        <v>4</v>
      </c>
      <c r="M167">
        <v>3.125E-2</v>
      </c>
      <c r="N167">
        <v>50</v>
      </c>
      <c r="O167">
        <v>5000</v>
      </c>
      <c r="P167">
        <v>50</v>
      </c>
      <c r="Q167" t="s">
        <v>248</v>
      </c>
      <c r="R167" t="s">
        <v>313</v>
      </c>
      <c r="S167" t="s">
        <v>468</v>
      </c>
      <c r="T167" t="s">
        <v>470</v>
      </c>
      <c r="U167" t="s">
        <v>469</v>
      </c>
    </row>
    <row r="168" spans="1:21" hidden="1" x14ac:dyDescent="0.3">
      <c r="A168" t="s">
        <v>311</v>
      </c>
      <c r="B168" t="s">
        <v>65</v>
      </c>
      <c r="C168" t="s">
        <v>312</v>
      </c>
      <c r="D168" t="s">
        <v>1050</v>
      </c>
      <c r="E168">
        <v>311</v>
      </c>
      <c r="F168">
        <v>325</v>
      </c>
      <c r="G168">
        <v>25</v>
      </c>
      <c r="H168">
        <v>32</v>
      </c>
      <c r="I168">
        <v>3.5000000000000003E-2</v>
      </c>
      <c r="J168">
        <f t="shared" si="6"/>
        <v>93.231196615124858</v>
      </c>
      <c r="K168">
        <f t="shared" si="7"/>
        <v>0.78125</v>
      </c>
      <c r="L168">
        <v>4</v>
      </c>
      <c r="M168">
        <v>3.125E-2</v>
      </c>
      <c r="N168">
        <v>50</v>
      </c>
      <c r="O168">
        <v>5000</v>
      </c>
      <c r="P168">
        <v>3</v>
      </c>
      <c r="Q168" t="s">
        <v>248</v>
      </c>
      <c r="S168" t="s">
        <v>468</v>
      </c>
      <c r="T168" t="s">
        <v>471</v>
      </c>
      <c r="U168" t="s">
        <v>469</v>
      </c>
    </row>
    <row r="169" spans="1:21" hidden="1" x14ac:dyDescent="0.3">
      <c r="A169" t="s">
        <v>251</v>
      </c>
      <c r="B169" t="s">
        <v>73</v>
      </c>
      <c r="C169" t="s">
        <v>16</v>
      </c>
      <c r="D169" t="s">
        <v>1050</v>
      </c>
      <c r="E169">
        <v>260</v>
      </c>
      <c r="F169">
        <v>305</v>
      </c>
      <c r="G169">
        <v>60</v>
      </c>
      <c r="H169">
        <v>140</v>
      </c>
      <c r="I169">
        <v>0.09</v>
      </c>
      <c r="J169">
        <f t="shared" si="6"/>
        <v>158.62252201878886</v>
      </c>
      <c r="K169">
        <f t="shared" si="7"/>
        <v>0.42857142857142855</v>
      </c>
      <c r="L169">
        <v>4</v>
      </c>
      <c r="M169">
        <v>0.625</v>
      </c>
      <c r="N169">
        <v>300</v>
      </c>
      <c r="O169">
        <v>80000</v>
      </c>
      <c r="P169">
        <v>15</v>
      </c>
      <c r="Q169" t="s">
        <v>252</v>
      </c>
      <c r="S169" t="s">
        <v>505</v>
      </c>
      <c r="T169" t="s">
        <v>452</v>
      </c>
      <c r="U169" t="s">
        <v>506</v>
      </c>
    </row>
    <row r="170" spans="1:21" hidden="1" x14ac:dyDescent="0.3">
      <c r="A170" t="s">
        <v>251</v>
      </c>
      <c r="B170" t="s">
        <v>253</v>
      </c>
      <c r="C170" t="s">
        <v>16</v>
      </c>
      <c r="D170" t="s">
        <v>1050</v>
      </c>
      <c r="E170">
        <v>265</v>
      </c>
      <c r="F170">
        <v>300</v>
      </c>
      <c r="G170">
        <v>40</v>
      </c>
      <c r="H170">
        <v>145</v>
      </c>
      <c r="I170">
        <v>9.5000000000000001E-2</v>
      </c>
      <c r="J170">
        <f t="shared" si="6"/>
        <v>155.6408956650522</v>
      </c>
      <c r="K170">
        <f t="shared" si="7"/>
        <v>0.27586206896551724</v>
      </c>
      <c r="L170">
        <v>4</v>
      </c>
      <c r="M170">
        <v>0.625</v>
      </c>
      <c r="N170">
        <v>300</v>
      </c>
      <c r="O170">
        <v>80000</v>
      </c>
      <c r="P170">
        <v>6</v>
      </c>
      <c r="Q170" t="s">
        <v>252</v>
      </c>
      <c r="S170" t="s">
        <v>505</v>
      </c>
      <c r="T170" t="s">
        <v>507</v>
      </c>
      <c r="U170" t="s">
        <v>506</v>
      </c>
    </row>
    <row r="171" spans="1:21" hidden="1" x14ac:dyDescent="0.3">
      <c r="A171" t="s">
        <v>251</v>
      </c>
      <c r="B171" t="s">
        <v>65</v>
      </c>
      <c r="C171" t="s">
        <v>16</v>
      </c>
      <c r="D171" t="s">
        <v>1050</v>
      </c>
      <c r="E171">
        <v>275</v>
      </c>
      <c r="F171">
        <v>310</v>
      </c>
      <c r="G171">
        <v>56</v>
      </c>
      <c r="H171">
        <v>160</v>
      </c>
      <c r="I171">
        <v>0.1</v>
      </c>
      <c r="J171">
        <f t="shared" si="6"/>
        <v>163.1545940764685</v>
      </c>
      <c r="K171">
        <f t="shared" si="7"/>
        <v>0.35</v>
      </c>
      <c r="L171">
        <v>4</v>
      </c>
      <c r="M171">
        <v>0.625</v>
      </c>
      <c r="N171">
        <v>300</v>
      </c>
      <c r="O171">
        <v>80000</v>
      </c>
      <c r="P171">
        <v>12</v>
      </c>
      <c r="Q171" t="s">
        <v>252</v>
      </c>
      <c r="S171" t="s">
        <v>505</v>
      </c>
      <c r="T171" t="s">
        <v>481</v>
      </c>
      <c r="U171" t="s">
        <v>506</v>
      </c>
    </row>
    <row r="172" spans="1:21" hidden="1" x14ac:dyDescent="0.3">
      <c r="A172" t="s">
        <v>251</v>
      </c>
      <c r="B172" t="s">
        <v>76</v>
      </c>
      <c r="C172" t="s">
        <v>16</v>
      </c>
      <c r="D172" t="s">
        <v>1050</v>
      </c>
      <c r="E172">
        <v>275</v>
      </c>
      <c r="F172">
        <v>297</v>
      </c>
      <c r="G172">
        <v>75</v>
      </c>
      <c r="H172">
        <v>150</v>
      </c>
      <c r="I172">
        <v>8.5000000000000006E-2</v>
      </c>
      <c r="J172">
        <f t="shared" si="6"/>
        <v>179.94991993728146</v>
      </c>
      <c r="K172">
        <f t="shared" si="7"/>
        <v>0.5</v>
      </c>
      <c r="L172">
        <v>4</v>
      </c>
      <c r="M172">
        <v>0.625</v>
      </c>
      <c r="N172">
        <v>300</v>
      </c>
      <c r="O172">
        <v>80000</v>
      </c>
      <c r="P172">
        <v>4</v>
      </c>
      <c r="Q172" t="s">
        <v>252</v>
      </c>
      <c r="S172" t="s">
        <v>505</v>
      </c>
      <c r="T172" t="s">
        <v>508</v>
      </c>
      <c r="U172" t="s">
        <v>506</v>
      </c>
    </row>
    <row r="173" spans="1:21" hidden="1" x14ac:dyDescent="0.3">
      <c r="A173" t="s">
        <v>974</v>
      </c>
      <c r="B173" t="s">
        <v>73</v>
      </c>
      <c r="C173" t="s">
        <v>18</v>
      </c>
      <c r="D173" t="s">
        <v>1051</v>
      </c>
      <c r="E173">
        <v>150</v>
      </c>
      <c r="F173">
        <v>352</v>
      </c>
      <c r="G173">
        <v>20</v>
      </c>
      <c r="H173">
        <v>81.86</v>
      </c>
      <c r="I173">
        <v>0.15</v>
      </c>
      <c r="J173">
        <f t="shared" si="6"/>
        <v>55.649312796248807</v>
      </c>
      <c r="K173">
        <f t="shared" si="7"/>
        <v>0.2443195699975568</v>
      </c>
      <c r="N173">
        <v>400</v>
      </c>
      <c r="O173">
        <v>30000</v>
      </c>
      <c r="P173">
        <v>100</v>
      </c>
      <c r="Q173" t="s">
        <v>190</v>
      </c>
      <c r="S173" t="s">
        <v>975</v>
      </c>
      <c r="T173" t="s">
        <v>976</v>
      </c>
      <c r="U173" t="s">
        <v>529</v>
      </c>
    </row>
    <row r="174" spans="1:21" hidden="1" x14ac:dyDescent="0.3">
      <c r="A174" t="s">
        <v>347</v>
      </c>
      <c r="B174" t="s">
        <v>390</v>
      </c>
      <c r="C174" t="s">
        <v>264</v>
      </c>
      <c r="D174" t="s">
        <v>1051</v>
      </c>
      <c r="E174">
        <v>200</v>
      </c>
      <c r="F174">
        <v>350</v>
      </c>
      <c r="G174">
        <v>50</v>
      </c>
      <c r="H174">
        <v>220</v>
      </c>
      <c r="I174">
        <v>0.28499999999999998</v>
      </c>
      <c r="J174">
        <f t="shared" si="6"/>
        <v>78.7149357386471</v>
      </c>
      <c r="K174">
        <f t="shared" si="7"/>
        <v>0.22727272727272727</v>
      </c>
      <c r="L174">
        <v>5</v>
      </c>
      <c r="N174">
        <v>1200</v>
      </c>
      <c r="O174">
        <v>120000</v>
      </c>
      <c r="P174">
        <v>0</v>
      </c>
      <c r="Q174" t="s">
        <v>321</v>
      </c>
    </row>
    <row r="175" spans="1:21" hidden="1" x14ac:dyDescent="0.3">
      <c r="A175" t="s">
        <v>436</v>
      </c>
      <c r="B175" t="s">
        <v>91</v>
      </c>
      <c r="C175" t="s">
        <v>16</v>
      </c>
      <c r="D175" t="s">
        <v>1053</v>
      </c>
      <c r="E175">
        <v>265</v>
      </c>
      <c r="F175">
        <v>350</v>
      </c>
      <c r="G175">
        <v>300</v>
      </c>
      <c r="H175">
        <v>1500</v>
      </c>
      <c r="I175">
        <v>1.2</v>
      </c>
      <c r="J175">
        <f t="shared" si="6"/>
        <v>127.46452662224104</v>
      </c>
      <c r="K175">
        <f t="shared" si="7"/>
        <v>0.2</v>
      </c>
      <c r="L175">
        <v>3</v>
      </c>
      <c r="M175">
        <v>2.5</v>
      </c>
      <c r="N175">
        <v>2400</v>
      </c>
      <c r="O175">
        <v>960000</v>
      </c>
      <c r="P175">
        <v>10</v>
      </c>
      <c r="Q175" t="s">
        <v>167</v>
      </c>
      <c r="R175" t="s">
        <v>414</v>
      </c>
      <c r="S175" t="s">
        <v>435</v>
      </c>
      <c r="T175" t="s">
        <v>442</v>
      </c>
      <c r="U175" t="s">
        <v>434</v>
      </c>
    </row>
    <row r="176" spans="1:21" hidden="1" x14ac:dyDescent="0.3">
      <c r="A176" t="s">
        <v>990</v>
      </c>
      <c r="B176" t="s">
        <v>991</v>
      </c>
      <c r="C176" t="s">
        <v>992</v>
      </c>
      <c r="D176" t="s">
        <v>1053</v>
      </c>
      <c r="E176">
        <v>366</v>
      </c>
      <c r="F176">
        <v>452.3</v>
      </c>
      <c r="G176">
        <v>600</v>
      </c>
      <c r="H176">
        <v>1120</v>
      </c>
      <c r="I176">
        <v>1.7</v>
      </c>
      <c r="J176">
        <f t="shared" si="6"/>
        <v>67.18130344325175</v>
      </c>
      <c r="K176">
        <f t="shared" si="7"/>
        <v>0.5357142857142857</v>
      </c>
      <c r="L176">
        <v>10.5</v>
      </c>
      <c r="M176">
        <v>1.25</v>
      </c>
      <c r="N176">
        <v>8500</v>
      </c>
      <c r="O176">
        <v>300000</v>
      </c>
      <c r="P176">
        <v>15</v>
      </c>
      <c r="Q176" t="s">
        <v>993</v>
      </c>
      <c r="S176" t="s">
        <v>996</v>
      </c>
      <c r="T176" t="s">
        <v>995</v>
      </c>
      <c r="U176" t="s">
        <v>988</v>
      </c>
    </row>
    <row r="177" spans="1:21" hidden="1" x14ac:dyDescent="0.3">
      <c r="A177" t="s">
        <v>144</v>
      </c>
      <c r="B177" t="s">
        <v>83</v>
      </c>
      <c r="C177" t="s">
        <v>85</v>
      </c>
      <c r="D177" t="s">
        <v>1053</v>
      </c>
      <c r="E177">
        <v>355</v>
      </c>
      <c r="F177">
        <v>455</v>
      </c>
      <c r="G177">
        <v>0</v>
      </c>
      <c r="H177">
        <v>1100</v>
      </c>
      <c r="I177">
        <v>1.0125</v>
      </c>
      <c r="J177">
        <f t="shared" si="6"/>
        <v>110.78398363216999</v>
      </c>
      <c r="K177">
        <f t="shared" si="7"/>
        <v>0</v>
      </c>
      <c r="M177">
        <v>1.875</v>
      </c>
      <c r="N177">
        <v>8000</v>
      </c>
      <c r="O177">
        <v>360000</v>
      </c>
      <c r="Q177" t="s">
        <v>167</v>
      </c>
      <c r="R177" t="s">
        <v>145</v>
      </c>
    </row>
    <row r="178" spans="1:21" hidden="1" x14ac:dyDescent="0.3">
      <c r="A178" t="s">
        <v>1093</v>
      </c>
      <c r="B178" t="s">
        <v>91</v>
      </c>
      <c r="C178" t="s">
        <v>16</v>
      </c>
      <c r="D178" t="s">
        <v>1050</v>
      </c>
      <c r="E178">
        <v>300</v>
      </c>
      <c r="F178">
        <v>335</v>
      </c>
      <c r="G178">
        <v>740</v>
      </c>
      <c r="H178">
        <v>1480</v>
      </c>
      <c r="I178">
        <v>1.1000000000000001</v>
      </c>
      <c r="J178">
        <f t="shared" si="6"/>
        <v>137.19818138248488</v>
      </c>
      <c r="K178">
        <f t="shared" si="7"/>
        <v>0.5</v>
      </c>
      <c r="L178">
        <v>8</v>
      </c>
      <c r="M178">
        <v>1.5</v>
      </c>
      <c r="N178">
        <v>2400</v>
      </c>
      <c r="P178">
        <v>100</v>
      </c>
      <c r="Q178" t="s">
        <v>1094</v>
      </c>
      <c r="R178" t="s">
        <v>1095</v>
      </c>
      <c r="S178" t="s">
        <v>1099</v>
      </c>
      <c r="T178" t="s">
        <v>1096</v>
      </c>
      <c r="U178" t="s">
        <v>434</v>
      </c>
    </row>
    <row r="179" spans="1:21" hidden="1" x14ac:dyDescent="0.3">
      <c r="A179" t="s">
        <v>189</v>
      </c>
      <c r="B179" t="s">
        <v>63</v>
      </c>
      <c r="C179" t="s">
        <v>125</v>
      </c>
      <c r="D179" t="s">
        <v>1050</v>
      </c>
      <c r="E179">
        <v>255</v>
      </c>
      <c r="F179">
        <v>280</v>
      </c>
      <c r="G179">
        <v>1333</v>
      </c>
      <c r="H179">
        <v>1333</v>
      </c>
      <c r="I179">
        <v>6.8</v>
      </c>
      <c r="J179">
        <f t="shared" si="6"/>
        <v>19.989436939699683</v>
      </c>
      <c r="K179">
        <f t="shared" si="7"/>
        <v>1</v>
      </c>
      <c r="L179">
        <v>2</v>
      </c>
      <c r="M179">
        <v>2</v>
      </c>
      <c r="N179">
        <v>3000</v>
      </c>
      <c r="O179">
        <v>20000</v>
      </c>
      <c r="P179">
        <v>1</v>
      </c>
      <c r="Q179" t="s">
        <v>190</v>
      </c>
      <c r="R179" t="s">
        <v>191</v>
      </c>
    </row>
    <row r="180" spans="1:21" x14ac:dyDescent="0.3">
      <c r="A180" t="s">
        <v>160</v>
      </c>
      <c r="B180" t="s">
        <v>91</v>
      </c>
      <c r="C180" t="s">
        <v>17</v>
      </c>
      <c r="D180" t="s">
        <v>1051</v>
      </c>
      <c r="E180">
        <v>90</v>
      </c>
      <c r="F180">
        <v>377</v>
      </c>
      <c r="G180">
        <v>440</v>
      </c>
      <c r="H180">
        <v>1450</v>
      </c>
      <c r="I180">
        <v>1.54</v>
      </c>
      <c r="J180">
        <f t="shared" si="6"/>
        <v>96.012240832337412</v>
      </c>
      <c r="K180">
        <f t="shared" si="7"/>
        <v>0.30344827586206896</v>
      </c>
      <c r="M180">
        <v>2.5</v>
      </c>
      <c r="N180">
        <v>3500</v>
      </c>
      <c r="O180">
        <v>750000</v>
      </c>
      <c r="P180">
        <v>421</v>
      </c>
      <c r="Q180" t="s">
        <v>167</v>
      </c>
      <c r="T180" t="s">
        <v>916</v>
      </c>
    </row>
    <row r="181" spans="1:21" hidden="1" x14ac:dyDescent="0.3">
      <c r="A181" t="s">
        <v>159</v>
      </c>
      <c r="B181" t="s">
        <v>91</v>
      </c>
      <c r="C181" t="s">
        <v>16</v>
      </c>
      <c r="D181" t="s">
        <v>1049</v>
      </c>
      <c r="E181">
        <v>303</v>
      </c>
      <c r="F181">
        <v>343</v>
      </c>
      <c r="G181">
        <v>400</v>
      </c>
      <c r="H181">
        <v>1350</v>
      </c>
      <c r="I181">
        <v>1</v>
      </c>
      <c r="J181">
        <f t="shared" si="6"/>
        <v>137.66168875202032</v>
      </c>
      <c r="K181">
        <f t="shared" si="7"/>
        <v>0.29629629629629628</v>
      </c>
      <c r="M181">
        <v>1.875</v>
      </c>
      <c r="N181">
        <v>2373</v>
      </c>
      <c r="O181">
        <v>480000</v>
      </c>
      <c r="P181">
        <v>10</v>
      </c>
      <c r="Q181" t="s">
        <v>167</v>
      </c>
      <c r="S181" t="s">
        <v>983</v>
      </c>
      <c r="T181" t="s">
        <v>981</v>
      </c>
      <c r="U181" t="s">
        <v>924</v>
      </c>
    </row>
    <row r="182" spans="1:21" hidden="1" x14ac:dyDescent="0.3">
      <c r="A182" t="s">
        <v>72</v>
      </c>
      <c r="B182" t="s">
        <v>73</v>
      </c>
      <c r="C182" t="s">
        <v>18</v>
      </c>
      <c r="D182" t="s">
        <v>1051</v>
      </c>
      <c r="E182">
        <v>150</v>
      </c>
      <c r="F182">
        <v>345</v>
      </c>
      <c r="G182">
        <v>40</v>
      </c>
      <c r="H182">
        <v>80</v>
      </c>
      <c r="I182">
        <v>0.2</v>
      </c>
      <c r="J182">
        <f t="shared" si="6"/>
        <v>40.788648519117125</v>
      </c>
      <c r="K182">
        <f t="shared" si="7"/>
        <v>0.5</v>
      </c>
      <c r="L182">
        <v>0.5</v>
      </c>
      <c r="M182">
        <v>1.25</v>
      </c>
      <c r="N182">
        <v>400</v>
      </c>
      <c r="O182">
        <v>32000</v>
      </c>
      <c r="P182">
        <v>100</v>
      </c>
      <c r="Q182" t="s">
        <v>166</v>
      </c>
      <c r="S182" t="s">
        <v>780</v>
      </c>
      <c r="T182" t="s">
        <v>771</v>
      </c>
      <c r="U182" t="s">
        <v>477</v>
      </c>
    </row>
    <row r="183" spans="1:21" hidden="1" x14ac:dyDescent="0.3">
      <c r="A183" t="s">
        <v>348</v>
      </c>
      <c r="B183" t="s">
        <v>89</v>
      </c>
      <c r="C183" t="s">
        <v>66</v>
      </c>
      <c r="D183" t="s">
        <v>1053</v>
      </c>
      <c r="E183">
        <v>250</v>
      </c>
      <c r="F183">
        <v>300</v>
      </c>
      <c r="G183">
        <v>0</v>
      </c>
      <c r="H183">
        <v>80</v>
      </c>
      <c r="I183">
        <v>0.125</v>
      </c>
      <c r="J183">
        <f t="shared" si="6"/>
        <v>65.261837630587408</v>
      </c>
      <c r="K183">
        <f t="shared" si="7"/>
        <v>0</v>
      </c>
      <c r="L183">
        <v>10</v>
      </c>
      <c r="N183">
        <v>300</v>
      </c>
      <c r="O183">
        <v>10000</v>
      </c>
      <c r="P183">
        <v>0</v>
      </c>
      <c r="Q183" t="s">
        <v>321</v>
      </c>
    </row>
    <row r="184" spans="1:21" hidden="1" x14ac:dyDescent="0.3">
      <c r="A184" t="s">
        <v>88</v>
      </c>
      <c r="B184" t="s">
        <v>89</v>
      </c>
      <c r="C184" t="s">
        <v>66</v>
      </c>
      <c r="D184" t="s">
        <v>1053</v>
      </c>
      <c r="E184">
        <v>205</v>
      </c>
      <c r="F184">
        <v>332</v>
      </c>
      <c r="G184">
        <v>6</v>
      </c>
      <c r="H184">
        <v>80</v>
      </c>
      <c r="I184">
        <v>0.08</v>
      </c>
      <c r="J184">
        <f t="shared" si="6"/>
        <v>101.97162129779282</v>
      </c>
      <c r="K184">
        <f t="shared" si="7"/>
        <v>7.4999999999999997E-2</v>
      </c>
      <c r="L184">
        <v>0.5</v>
      </c>
      <c r="M184">
        <v>1.25</v>
      </c>
      <c r="N184">
        <v>260</v>
      </c>
      <c r="O184">
        <v>24000</v>
      </c>
      <c r="P184">
        <v>0</v>
      </c>
      <c r="Q184" t="s">
        <v>166</v>
      </c>
      <c r="S184" t="s">
        <v>778</v>
      </c>
      <c r="T184" t="s">
        <v>772</v>
      </c>
      <c r="U184" t="s">
        <v>455</v>
      </c>
    </row>
    <row r="185" spans="1:21" hidden="1" x14ac:dyDescent="0.3">
      <c r="A185" t="s">
        <v>974</v>
      </c>
      <c r="B185" t="s">
        <v>73</v>
      </c>
      <c r="C185" t="s">
        <v>18</v>
      </c>
      <c r="D185" t="s">
        <v>1051</v>
      </c>
      <c r="E185">
        <v>150</v>
      </c>
      <c r="F185">
        <v>344</v>
      </c>
      <c r="G185">
        <v>40</v>
      </c>
      <c r="H185">
        <v>80</v>
      </c>
      <c r="I185">
        <v>0.2</v>
      </c>
      <c r="J185">
        <f t="shared" si="6"/>
        <v>40.788648519117125</v>
      </c>
      <c r="K185">
        <f t="shared" si="7"/>
        <v>0.5</v>
      </c>
      <c r="N185">
        <v>350</v>
      </c>
      <c r="O185">
        <v>30000</v>
      </c>
      <c r="P185">
        <v>100</v>
      </c>
      <c r="Q185" t="s">
        <v>179</v>
      </c>
      <c r="S185" t="s">
        <v>975</v>
      </c>
      <c r="T185" t="s">
        <v>974</v>
      </c>
      <c r="U185" t="s">
        <v>529</v>
      </c>
    </row>
    <row r="186" spans="1:21" hidden="1" x14ac:dyDescent="0.3">
      <c r="A186" t="s">
        <v>30</v>
      </c>
      <c r="B186" t="s">
        <v>60</v>
      </c>
      <c r="C186" t="s">
        <v>66</v>
      </c>
      <c r="D186" t="s">
        <v>1050</v>
      </c>
      <c r="E186">
        <v>250</v>
      </c>
      <c r="F186">
        <v>300</v>
      </c>
      <c r="G186">
        <v>0</v>
      </c>
      <c r="H186">
        <v>5</v>
      </c>
      <c r="I186">
        <v>5.0000000000000001E-3</v>
      </c>
      <c r="J186">
        <f t="shared" si="6"/>
        <v>101.97162129779282</v>
      </c>
      <c r="K186">
        <f t="shared" si="7"/>
        <v>0</v>
      </c>
      <c r="L186">
        <v>10</v>
      </c>
      <c r="M186">
        <v>0.625</v>
      </c>
      <c r="N186">
        <v>50</v>
      </c>
      <c r="O186">
        <v>1500</v>
      </c>
      <c r="P186">
        <v>0</v>
      </c>
      <c r="Q186" t="s">
        <v>165</v>
      </c>
      <c r="S186" t="s">
        <v>465</v>
      </c>
      <c r="T186" t="s">
        <v>453</v>
      </c>
      <c r="U186" t="s">
        <v>449</v>
      </c>
    </row>
    <row r="187" spans="1:21" hidden="1" x14ac:dyDescent="0.3">
      <c r="A187" t="s">
        <v>464</v>
      </c>
      <c r="B187" t="s">
        <v>89</v>
      </c>
      <c r="C187" t="s">
        <v>66</v>
      </c>
      <c r="D187" t="s">
        <v>1050</v>
      </c>
      <c r="E187">
        <v>260</v>
      </c>
      <c r="F187">
        <v>280</v>
      </c>
      <c r="G187">
        <v>0</v>
      </c>
      <c r="H187">
        <v>5</v>
      </c>
      <c r="I187">
        <v>4.0000000000000001E-3</v>
      </c>
      <c r="J187">
        <f t="shared" si="6"/>
        <v>127.46452662224102</v>
      </c>
      <c r="K187">
        <f t="shared" si="7"/>
        <v>0</v>
      </c>
      <c r="L187">
        <v>10</v>
      </c>
      <c r="M187">
        <v>0.625</v>
      </c>
      <c r="N187">
        <v>50</v>
      </c>
      <c r="O187">
        <v>1500</v>
      </c>
      <c r="P187">
        <v>0</v>
      </c>
      <c r="Q187" t="s">
        <v>165</v>
      </c>
      <c r="S187" t="s">
        <v>465</v>
      </c>
      <c r="T187" t="s">
        <v>452</v>
      </c>
      <c r="U187" t="s">
        <v>449</v>
      </c>
    </row>
    <row r="188" spans="1:21" hidden="1" x14ac:dyDescent="0.3">
      <c r="A188" t="s">
        <v>365</v>
      </c>
      <c r="B188" t="s">
        <v>73</v>
      </c>
      <c r="C188" t="s">
        <v>66</v>
      </c>
      <c r="D188" t="s">
        <v>1051</v>
      </c>
      <c r="E188">
        <v>90</v>
      </c>
      <c r="F188">
        <v>335</v>
      </c>
      <c r="G188">
        <v>4</v>
      </c>
      <c r="H188">
        <v>70</v>
      </c>
      <c r="I188">
        <v>9.6000000000000002E-2</v>
      </c>
      <c r="J188">
        <f t="shared" si="6"/>
        <v>74.354307196307275</v>
      </c>
      <c r="K188">
        <f t="shared" si="7"/>
        <v>5.7142857142857141E-2</v>
      </c>
      <c r="L188">
        <v>8</v>
      </c>
      <c r="M188">
        <v>1</v>
      </c>
      <c r="N188">
        <v>200</v>
      </c>
      <c r="O188">
        <v>30000</v>
      </c>
      <c r="P188">
        <v>0</v>
      </c>
      <c r="Q188" t="s">
        <v>363</v>
      </c>
    </row>
    <row r="189" spans="1:21" hidden="1" x14ac:dyDescent="0.3">
      <c r="A189" t="s">
        <v>262</v>
      </c>
      <c r="B189" t="s">
        <v>65</v>
      </c>
      <c r="C189" t="s">
        <v>479</v>
      </c>
      <c r="D189" t="s">
        <v>1051</v>
      </c>
      <c r="E189">
        <v>90</v>
      </c>
      <c r="F189">
        <v>365</v>
      </c>
      <c r="G189">
        <v>80</v>
      </c>
      <c r="H189">
        <v>150</v>
      </c>
      <c r="I189">
        <v>0.42</v>
      </c>
      <c r="J189">
        <f t="shared" si="6"/>
        <v>36.418436177783157</v>
      </c>
      <c r="K189">
        <f t="shared" si="7"/>
        <v>0.53333333333333333</v>
      </c>
      <c r="L189">
        <v>2</v>
      </c>
      <c r="M189">
        <v>1.25</v>
      </c>
      <c r="N189">
        <v>600</v>
      </c>
      <c r="O189">
        <v>10000</v>
      </c>
      <c r="P189">
        <v>15</v>
      </c>
      <c r="Q189" t="s">
        <v>480</v>
      </c>
      <c r="S189" t="s">
        <v>478</v>
      </c>
      <c r="T189" t="s">
        <v>481</v>
      </c>
      <c r="U189" t="s">
        <v>477</v>
      </c>
    </row>
    <row r="190" spans="1:21" hidden="1" x14ac:dyDescent="0.3">
      <c r="A190" t="s">
        <v>436</v>
      </c>
      <c r="B190" t="s">
        <v>91</v>
      </c>
      <c r="C190" t="s">
        <v>16</v>
      </c>
      <c r="D190" t="s">
        <v>1049</v>
      </c>
      <c r="E190">
        <v>260</v>
      </c>
      <c r="F190">
        <v>347</v>
      </c>
      <c r="G190">
        <v>300</v>
      </c>
      <c r="H190">
        <v>1250</v>
      </c>
      <c r="I190">
        <v>1.1000000000000001</v>
      </c>
      <c r="J190">
        <f t="shared" si="6"/>
        <v>115.87684238385548</v>
      </c>
      <c r="K190">
        <f t="shared" si="7"/>
        <v>0.24</v>
      </c>
      <c r="L190">
        <v>3</v>
      </c>
      <c r="M190">
        <v>2.5</v>
      </c>
      <c r="N190">
        <v>2000</v>
      </c>
      <c r="O190">
        <v>960000</v>
      </c>
      <c r="P190">
        <v>4</v>
      </c>
      <c r="Q190" t="s">
        <v>167</v>
      </c>
      <c r="R190" t="s">
        <v>414</v>
      </c>
      <c r="S190" t="s">
        <v>435</v>
      </c>
      <c r="T190" t="s">
        <v>982</v>
      </c>
      <c r="U190" t="s">
        <v>434</v>
      </c>
    </row>
    <row r="191" spans="1:21" hidden="1" x14ac:dyDescent="0.3">
      <c r="A191" t="s">
        <v>265</v>
      </c>
      <c r="B191" t="s">
        <v>65</v>
      </c>
      <c r="C191" t="s">
        <v>264</v>
      </c>
      <c r="D191" t="s">
        <v>1051</v>
      </c>
      <c r="E191">
        <v>90</v>
      </c>
      <c r="F191">
        <v>365</v>
      </c>
      <c r="G191">
        <v>320</v>
      </c>
      <c r="H191">
        <v>600</v>
      </c>
      <c r="I191">
        <v>1.74</v>
      </c>
      <c r="J191">
        <f t="shared" si="6"/>
        <v>35.162628033721667</v>
      </c>
      <c r="K191">
        <f t="shared" si="7"/>
        <v>0.53333333333333333</v>
      </c>
      <c r="L191">
        <v>2</v>
      </c>
      <c r="N191">
        <v>3000</v>
      </c>
      <c r="O191">
        <v>10000</v>
      </c>
      <c r="P191">
        <v>12</v>
      </c>
      <c r="Q191" t="s">
        <v>260</v>
      </c>
      <c r="S191" t="s">
        <v>482</v>
      </c>
      <c r="T191" t="s">
        <v>452</v>
      </c>
      <c r="U191" t="s">
        <v>477</v>
      </c>
    </row>
    <row r="192" spans="1:21" hidden="1" x14ac:dyDescent="0.3">
      <c r="A192" t="s">
        <v>365</v>
      </c>
      <c r="B192" t="s">
        <v>64</v>
      </c>
      <c r="C192" t="s">
        <v>66</v>
      </c>
      <c r="D192" t="s">
        <v>1051</v>
      </c>
      <c r="E192">
        <v>90</v>
      </c>
      <c r="F192">
        <v>325</v>
      </c>
      <c r="G192">
        <v>4</v>
      </c>
      <c r="H192">
        <v>65</v>
      </c>
      <c r="I192">
        <v>0.08</v>
      </c>
      <c r="J192">
        <f t="shared" si="6"/>
        <v>82.851942304456671</v>
      </c>
      <c r="K192">
        <f t="shared" si="7"/>
        <v>6.1538461538461542E-2</v>
      </c>
      <c r="L192">
        <v>8</v>
      </c>
      <c r="M192">
        <v>1</v>
      </c>
      <c r="N192">
        <v>200</v>
      </c>
      <c r="O192">
        <v>30000</v>
      </c>
      <c r="P192">
        <v>0</v>
      </c>
      <c r="Q192" t="s">
        <v>363</v>
      </c>
    </row>
    <row r="193" spans="1:21" hidden="1" x14ac:dyDescent="0.3">
      <c r="A193" t="s">
        <v>366</v>
      </c>
      <c r="B193" t="s">
        <v>65</v>
      </c>
      <c r="C193" t="s">
        <v>18</v>
      </c>
      <c r="D193" t="s">
        <v>1051</v>
      </c>
      <c r="E193">
        <v>90</v>
      </c>
      <c r="F193">
        <v>350</v>
      </c>
      <c r="G193">
        <v>30</v>
      </c>
      <c r="H193">
        <v>120</v>
      </c>
      <c r="I193">
        <v>0.25</v>
      </c>
      <c r="J193">
        <f t="shared" si="6"/>
        <v>48.94637822294056</v>
      </c>
      <c r="K193">
        <f t="shared" si="7"/>
        <v>0.25</v>
      </c>
      <c r="L193">
        <v>5</v>
      </c>
      <c r="M193">
        <v>1.25</v>
      </c>
      <c r="N193">
        <v>400</v>
      </c>
      <c r="O193">
        <v>30000</v>
      </c>
      <c r="P193">
        <v>25</v>
      </c>
      <c r="Q193" t="s">
        <v>363</v>
      </c>
    </row>
    <row r="194" spans="1:21" hidden="1" x14ac:dyDescent="0.3">
      <c r="A194" t="s">
        <v>348</v>
      </c>
      <c r="B194" t="s">
        <v>73</v>
      </c>
      <c r="C194" t="s">
        <v>66</v>
      </c>
      <c r="D194" t="s">
        <v>1053</v>
      </c>
      <c r="E194">
        <v>250</v>
      </c>
      <c r="F194">
        <v>334</v>
      </c>
      <c r="G194">
        <v>0</v>
      </c>
      <c r="H194">
        <v>60</v>
      </c>
      <c r="I194">
        <v>0.125</v>
      </c>
      <c r="J194">
        <f t="shared" si="6"/>
        <v>48.94637822294056</v>
      </c>
      <c r="K194">
        <f t="shared" si="7"/>
        <v>0</v>
      </c>
      <c r="L194">
        <v>10</v>
      </c>
      <c r="N194">
        <v>300</v>
      </c>
      <c r="O194">
        <v>10000</v>
      </c>
      <c r="P194">
        <v>0</v>
      </c>
      <c r="Q194" t="s">
        <v>321</v>
      </c>
      <c r="T194" t="s">
        <v>982</v>
      </c>
    </row>
    <row r="195" spans="1:21" hidden="1" x14ac:dyDescent="0.3">
      <c r="A195" t="s">
        <v>25</v>
      </c>
      <c r="B195" t="s">
        <v>65</v>
      </c>
      <c r="C195" t="s">
        <v>18</v>
      </c>
      <c r="D195" t="s">
        <v>1051</v>
      </c>
      <c r="E195">
        <v>90</v>
      </c>
      <c r="F195">
        <v>372</v>
      </c>
      <c r="G195">
        <v>15</v>
      </c>
      <c r="H195">
        <v>35</v>
      </c>
      <c r="I195">
        <v>0.3</v>
      </c>
      <c r="J195">
        <f t="shared" si="6"/>
        <v>11.896689151409165</v>
      </c>
      <c r="K195">
        <f t="shared" si="7"/>
        <v>0.42857142857142855</v>
      </c>
      <c r="L195">
        <v>0</v>
      </c>
      <c r="M195">
        <v>1.25</v>
      </c>
      <c r="N195">
        <v>400</v>
      </c>
      <c r="O195">
        <v>25000</v>
      </c>
      <c r="P195">
        <v>25</v>
      </c>
      <c r="Q195" t="s">
        <v>165</v>
      </c>
      <c r="S195" t="s">
        <v>545</v>
      </c>
      <c r="T195" t="s">
        <v>547</v>
      </c>
      <c r="U195" t="s">
        <v>477</v>
      </c>
    </row>
    <row r="196" spans="1:21" hidden="1" x14ac:dyDescent="0.3">
      <c r="A196" t="s">
        <v>25</v>
      </c>
      <c r="B196" t="s">
        <v>65</v>
      </c>
      <c r="C196" t="s">
        <v>18</v>
      </c>
      <c r="D196" t="s">
        <v>1051</v>
      </c>
      <c r="E196">
        <v>90</v>
      </c>
      <c r="F196">
        <v>360</v>
      </c>
      <c r="G196">
        <v>30</v>
      </c>
      <c r="H196">
        <v>80</v>
      </c>
      <c r="I196">
        <v>0.3</v>
      </c>
      <c r="J196">
        <f t="shared" si="6"/>
        <v>27.192432346078089</v>
      </c>
      <c r="K196">
        <f t="shared" si="7"/>
        <v>0.375</v>
      </c>
      <c r="L196">
        <v>0</v>
      </c>
      <c r="M196">
        <v>1.25</v>
      </c>
      <c r="N196">
        <v>400</v>
      </c>
      <c r="O196">
        <v>25000</v>
      </c>
      <c r="P196">
        <v>25</v>
      </c>
      <c r="Q196" t="s">
        <v>165</v>
      </c>
      <c r="S196" t="s">
        <v>545</v>
      </c>
      <c r="T196" t="s">
        <v>546</v>
      </c>
      <c r="U196" t="s">
        <v>477</v>
      </c>
    </row>
    <row r="197" spans="1:21" hidden="1" x14ac:dyDescent="0.3">
      <c r="A197" t="s">
        <v>88</v>
      </c>
      <c r="B197" t="s">
        <v>89</v>
      </c>
      <c r="C197" t="s">
        <v>66</v>
      </c>
      <c r="D197" t="s">
        <v>1053</v>
      </c>
      <c r="E197">
        <v>205</v>
      </c>
      <c r="F197">
        <v>330</v>
      </c>
      <c r="G197">
        <v>6</v>
      </c>
      <c r="H197">
        <v>60</v>
      </c>
      <c r="I197">
        <v>0.05</v>
      </c>
      <c r="J197">
        <f t="shared" si="6"/>
        <v>122.3659455573514</v>
      </c>
      <c r="K197">
        <f t="shared" si="7"/>
        <v>0.1</v>
      </c>
      <c r="L197">
        <v>0.5</v>
      </c>
      <c r="M197">
        <v>1.25</v>
      </c>
      <c r="N197">
        <v>200</v>
      </c>
      <c r="O197">
        <v>24000</v>
      </c>
      <c r="P197">
        <v>0</v>
      </c>
      <c r="Q197" t="s">
        <v>166</v>
      </c>
      <c r="S197" t="s">
        <v>778</v>
      </c>
      <c r="T197" t="s">
        <v>771</v>
      </c>
      <c r="U197" t="s">
        <v>455</v>
      </c>
    </row>
    <row r="198" spans="1:21" hidden="1" x14ac:dyDescent="0.3">
      <c r="A198" t="s">
        <v>303</v>
      </c>
      <c r="B198" t="s">
        <v>73</v>
      </c>
      <c r="C198" t="s">
        <v>66</v>
      </c>
      <c r="D198" t="s">
        <v>1051</v>
      </c>
      <c r="E198">
        <v>215</v>
      </c>
      <c r="F198">
        <v>319.2</v>
      </c>
      <c r="G198">
        <v>12</v>
      </c>
      <c r="H198">
        <v>43.7</v>
      </c>
      <c r="I198">
        <v>0.09</v>
      </c>
      <c r="J198">
        <f t="shared" ref="J198:J260" si="8">H198 / 9.80665 / I198</f>
        <v>49.512887230150525</v>
      </c>
      <c r="K198">
        <f t="shared" ref="K198:K260" si="9">G198 / H198</f>
        <v>0.27459954233409611</v>
      </c>
      <c r="L198">
        <v>3</v>
      </c>
      <c r="M198">
        <v>1</v>
      </c>
      <c r="N198">
        <v>100</v>
      </c>
      <c r="O198">
        <v>10000</v>
      </c>
      <c r="Q198" t="s">
        <v>304</v>
      </c>
    </row>
    <row r="199" spans="1:21" hidden="1" x14ac:dyDescent="0.3">
      <c r="A199" t="s">
        <v>131</v>
      </c>
      <c r="B199" t="s">
        <v>134</v>
      </c>
      <c r="C199" t="s">
        <v>66</v>
      </c>
      <c r="D199" t="s">
        <v>1051</v>
      </c>
      <c r="E199">
        <v>100</v>
      </c>
      <c r="F199">
        <v>316</v>
      </c>
      <c r="G199">
        <v>12</v>
      </c>
      <c r="H199">
        <v>33.4</v>
      </c>
      <c r="I199">
        <v>0.09</v>
      </c>
      <c r="J199">
        <f t="shared" si="8"/>
        <v>37.842801681625339</v>
      </c>
      <c r="K199">
        <f t="shared" si="9"/>
        <v>0.3592814371257485</v>
      </c>
      <c r="L199">
        <v>3</v>
      </c>
      <c r="M199">
        <v>0.84</v>
      </c>
      <c r="N199">
        <v>100</v>
      </c>
      <c r="O199">
        <v>10000</v>
      </c>
      <c r="Q199" t="s">
        <v>304</v>
      </c>
      <c r="R199" t="s">
        <v>133</v>
      </c>
    </row>
    <row r="200" spans="1:21" hidden="1" x14ac:dyDescent="0.3">
      <c r="A200" t="s">
        <v>318</v>
      </c>
      <c r="B200" t="s">
        <v>73</v>
      </c>
      <c r="C200" t="s">
        <v>66</v>
      </c>
      <c r="D200" t="s">
        <v>1051</v>
      </c>
      <c r="E200">
        <v>90</v>
      </c>
      <c r="F200">
        <v>330</v>
      </c>
      <c r="G200">
        <v>5</v>
      </c>
      <c r="H200">
        <v>30</v>
      </c>
      <c r="I200">
        <v>0.1</v>
      </c>
      <c r="J200">
        <f t="shared" si="8"/>
        <v>30.591486389337849</v>
      </c>
      <c r="K200">
        <f t="shared" si="9"/>
        <v>0.16666666666666666</v>
      </c>
      <c r="N200"/>
    </row>
    <row r="201" spans="1:21" hidden="1" x14ac:dyDescent="0.3">
      <c r="A201" t="s">
        <v>31</v>
      </c>
      <c r="B201" t="s">
        <v>61</v>
      </c>
      <c r="C201" t="s">
        <v>69</v>
      </c>
      <c r="D201" t="s">
        <v>1051</v>
      </c>
      <c r="E201">
        <v>150</v>
      </c>
      <c r="F201">
        <v>1050</v>
      </c>
      <c r="G201">
        <v>0</v>
      </c>
      <c r="H201">
        <v>120</v>
      </c>
      <c r="I201">
        <v>2.2000000000000002</v>
      </c>
      <c r="J201">
        <f t="shared" si="8"/>
        <v>5.5620884344250632</v>
      </c>
      <c r="K201">
        <f t="shared" si="9"/>
        <v>0</v>
      </c>
      <c r="L201">
        <v>0</v>
      </c>
      <c r="M201">
        <v>1.25</v>
      </c>
      <c r="N201">
        <v>50000</v>
      </c>
      <c r="O201">
        <v>1250000</v>
      </c>
      <c r="P201">
        <v>0</v>
      </c>
      <c r="Q201" t="s">
        <v>165</v>
      </c>
      <c r="S201" t="s">
        <v>548</v>
      </c>
      <c r="U201" t="s">
        <v>549</v>
      </c>
    </row>
    <row r="202" spans="1:21" hidden="1" x14ac:dyDescent="0.3">
      <c r="A202" t="s">
        <v>31</v>
      </c>
      <c r="B202" t="s">
        <v>97</v>
      </c>
      <c r="C202" t="s">
        <v>69</v>
      </c>
      <c r="D202" t="s">
        <v>1051</v>
      </c>
      <c r="E202">
        <v>110</v>
      </c>
      <c r="F202">
        <v>900</v>
      </c>
      <c r="G202">
        <v>0</v>
      </c>
      <c r="H202">
        <v>160</v>
      </c>
      <c r="I202">
        <v>2.64</v>
      </c>
      <c r="J202">
        <f t="shared" si="8"/>
        <v>6.1800982604722918</v>
      </c>
      <c r="K202">
        <f t="shared" si="9"/>
        <v>0</v>
      </c>
      <c r="L202">
        <v>0</v>
      </c>
      <c r="M202">
        <v>1.25</v>
      </c>
      <c r="N202">
        <v>50000</v>
      </c>
      <c r="O202">
        <v>1250000</v>
      </c>
      <c r="P202">
        <v>0</v>
      </c>
      <c r="Q202" t="s">
        <v>165</v>
      </c>
      <c r="S202" t="s">
        <v>548</v>
      </c>
      <c r="U202" t="s">
        <v>549</v>
      </c>
    </row>
    <row r="203" spans="1:21" hidden="1" x14ac:dyDescent="0.3">
      <c r="A203" t="s">
        <v>325</v>
      </c>
      <c r="B203" t="s">
        <v>83</v>
      </c>
      <c r="C203" t="s">
        <v>68</v>
      </c>
      <c r="D203" t="s">
        <v>1053</v>
      </c>
      <c r="E203">
        <v>370</v>
      </c>
      <c r="F203">
        <v>415</v>
      </c>
      <c r="G203">
        <v>450</v>
      </c>
      <c r="H203">
        <v>1100</v>
      </c>
      <c r="I203">
        <v>0.9</v>
      </c>
      <c r="J203">
        <f t="shared" si="8"/>
        <v>124.63198158619123</v>
      </c>
      <c r="K203">
        <f t="shared" si="9"/>
        <v>0.40909090909090912</v>
      </c>
      <c r="N203">
        <v>9500</v>
      </c>
      <c r="O203">
        <v>192000</v>
      </c>
      <c r="P203">
        <v>3</v>
      </c>
      <c r="Q203" t="s">
        <v>321</v>
      </c>
    </row>
    <row r="204" spans="1:21" hidden="1" x14ac:dyDescent="0.3">
      <c r="A204" t="s">
        <v>379</v>
      </c>
      <c r="B204" t="s">
        <v>73</v>
      </c>
      <c r="C204" t="s">
        <v>16</v>
      </c>
      <c r="D204" t="s">
        <v>1050</v>
      </c>
      <c r="E204">
        <v>265</v>
      </c>
      <c r="F204">
        <v>295</v>
      </c>
      <c r="G204">
        <v>200</v>
      </c>
      <c r="H204">
        <v>320</v>
      </c>
      <c r="I204">
        <v>0.25</v>
      </c>
      <c r="J204">
        <f t="shared" si="8"/>
        <v>130.52367526117482</v>
      </c>
      <c r="K204">
        <f t="shared" si="9"/>
        <v>0.625</v>
      </c>
      <c r="L204">
        <v>3</v>
      </c>
      <c r="M204">
        <v>1.25</v>
      </c>
      <c r="N204">
        <v>350</v>
      </c>
      <c r="O204">
        <v>25000</v>
      </c>
      <c r="P204">
        <v>1</v>
      </c>
      <c r="Q204" t="s">
        <v>370</v>
      </c>
      <c r="R204" t="s">
        <v>380</v>
      </c>
    </row>
    <row r="205" spans="1:21" hidden="1" x14ac:dyDescent="0.3">
      <c r="A205" t="s">
        <v>379</v>
      </c>
      <c r="B205" t="s">
        <v>9</v>
      </c>
      <c r="C205" t="s">
        <v>16</v>
      </c>
      <c r="D205" t="s">
        <v>1050</v>
      </c>
      <c r="E205">
        <v>290</v>
      </c>
      <c r="F205">
        <v>315</v>
      </c>
      <c r="G205">
        <v>240</v>
      </c>
      <c r="H205">
        <v>360</v>
      </c>
      <c r="I205">
        <v>0.3</v>
      </c>
      <c r="J205">
        <f t="shared" si="8"/>
        <v>122.36594555735141</v>
      </c>
      <c r="K205">
        <f t="shared" si="9"/>
        <v>0.66666666666666663</v>
      </c>
      <c r="L205">
        <v>3</v>
      </c>
      <c r="M205">
        <v>1.25</v>
      </c>
      <c r="N205">
        <v>350</v>
      </c>
      <c r="O205">
        <v>25000</v>
      </c>
      <c r="P205">
        <v>1</v>
      </c>
      <c r="Q205" t="s">
        <v>370</v>
      </c>
      <c r="R205" t="s">
        <v>381</v>
      </c>
    </row>
    <row r="206" spans="1:21" hidden="1" x14ac:dyDescent="0.3">
      <c r="A206" t="s">
        <v>379</v>
      </c>
      <c r="B206" t="s">
        <v>76</v>
      </c>
      <c r="C206" t="s">
        <v>16</v>
      </c>
      <c r="D206" t="s">
        <v>1050</v>
      </c>
      <c r="E206">
        <v>270</v>
      </c>
      <c r="F206">
        <v>285</v>
      </c>
      <c r="G206">
        <v>220</v>
      </c>
      <c r="H206">
        <v>380</v>
      </c>
      <c r="I206">
        <v>0.22</v>
      </c>
      <c r="J206">
        <f t="shared" si="8"/>
        <v>176.13280042346034</v>
      </c>
      <c r="K206">
        <f t="shared" si="9"/>
        <v>0.57894736842105265</v>
      </c>
      <c r="L206">
        <v>3</v>
      </c>
      <c r="M206">
        <v>1.25</v>
      </c>
      <c r="N206">
        <v>350</v>
      </c>
      <c r="O206">
        <v>25000</v>
      </c>
      <c r="P206">
        <v>1</v>
      </c>
      <c r="Q206" t="s">
        <v>370</v>
      </c>
      <c r="R206" t="s">
        <v>382</v>
      </c>
    </row>
    <row r="207" spans="1:21" hidden="1" x14ac:dyDescent="0.3">
      <c r="A207" t="s">
        <v>32</v>
      </c>
      <c r="B207" t="s">
        <v>76</v>
      </c>
      <c r="C207" t="s">
        <v>16</v>
      </c>
      <c r="D207" t="s">
        <v>1050</v>
      </c>
      <c r="E207">
        <v>255</v>
      </c>
      <c r="F207">
        <v>270</v>
      </c>
      <c r="G207">
        <v>320</v>
      </c>
      <c r="H207">
        <v>450</v>
      </c>
      <c r="I207">
        <v>0.33</v>
      </c>
      <c r="J207">
        <f t="shared" si="8"/>
        <v>139.05221086062659</v>
      </c>
      <c r="K207">
        <f t="shared" si="9"/>
        <v>0.71111111111111114</v>
      </c>
      <c r="L207">
        <v>0</v>
      </c>
      <c r="M207">
        <v>1.25</v>
      </c>
      <c r="N207">
        <v>300</v>
      </c>
      <c r="O207">
        <v>15000</v>
      </c>
      <c r="P207">
        <v>1</v>
      </c>
      <c r="Q207" t="s">
        <v>165</v>
      </c>
      <c r="S207" t="s">
        <v>773</v>
      </c>
      <c r="T207" t="s">
        <v>772</v>
      </c>
      <c r="U207" t="s">
        <v>467</v>
      </c>
    </row>
    <row r="208" spans="1:21" hidden="1" x14ac:dyDescent="0.3">
      <c r="A208" t="s">
        <v>32</v>
      </c>
      <c r="B208" t="s">
        <v>80</v>
      </c>
      <c r="C208" t="s">
        <v>16</v>
      </c>
      <c r="D208" t="s">
        <v>1050</v>
      </c>
      <c r="E208">
        <v>250</v>
      </c>
      <c r="F208">
        <v>265</v>
      </c>
      <c r="G208">
        <v>280</v>
      </c>
      <c r="H208">
        <v>400</v>
      </c>
      <c r="I208">
        <v>0.3</v>
      </c>
      <c r="J208">
        <f t="shared" si="8"/>
        <v>135.96216173039045</v>
      </c>
      <c r="K208">
        <f t="shared" si="9"/>
        <v>0.7</v>
      </c>
      <c r="L208">
        <v>0</v>
      </c>
      <c r="M208">
        <v>1.25</v>
      </c>
      <c r="N208">
        <v>250</v>
      </c>
      <c r="O208">
        <v>15000</v>
      </c>
      <c r="P208">
        <v>1</v>
      </c>
      <c r="Q208" t="s">
        <v>165</v>
      </c>
      <c r="S208" t="s">
        <v>773</v>
      </c>
      <c r="T208" t="s">
        <v>771</v>
      </c>
      <c r="U208" t="s">
        <v>467</v>
      </c>
    </row>
    <row r="209" spans="1:21" hidden="1" x14ac:dyDescent="0.3">
      <c r="A209" t="s">
        <v>32</v>
      </c>
      <c r="B209" t="s">
        <v>9</v>
      </c>
      <c r="C209" t="s">
        <v>16</v>
      </c>
      <c r="D209" t="s">
        <v>1050</v>
      </c>
      <c r="E209">
        <v>264</v>
      </c>
      <c r="F209">
        <v>295</v>
      </c>
      <c r="G209">
        <v>300</v>
      </c>
      <c r="H209">
        <v>400</v>
      </c>
      <c r="I209">
        <v>0.4</v>
      </c>
      <c r="J209">
        <f t="shared" si="8"/>
        <v>101.97162129779282</v>
      </c>
      <c r="K209">
        <f t="shared" si="9"/>
        <v>0.75</v>
      </c>
      <c r="L209">
        <v>0</v>
      </c>
      <c r="M209">
        <v>1.25</v>
      </c>
      <c r="N209">
        <v>450</v>
      </c>
      <c r="O209">
        <v>15000</v>
      </c>
      <c r="P209">
        <v>1</v>
      </c>
      <c r="Q209" t="s">
        <v>165</v>
      </c>
      <c r="S209" t="s">
        <v>773</v>
      </c>
      <c r="T209" t="s">
        <v>65</v>
      </c>
      <c r="U209" t="s">
        <v>467</v>
      </c>
    </row>
    <row r="210" spans="1:21" hidden="1" x14ac:dyDescent="0.3">
      <c r="A210" t="s">
        <v>33</v>
      </c>
      <c r="B210" t="s">
        <v>76</v>
      </c>
      <c r="C210" t="s">
        <v>16</v>
      </c>
      <c r="D210" t="s">
        <v>1050</v>
      </c>
      <c r="E210">
        <v>270</v>
      </c>
      <c r="F210">
        <v>285</v>
      </c>
      <c r="G210">
        <v>220</v>
      </c>
      <c r="H210">
        <v>395</v>
      </c>
      <c r="I210">
        <v>0.375</v>
      </c>
      <c r="J210">
        <f t="shared" si="8"/>
        <v>107.41010776700845</v>
      </c>
      <c r="K210">
        <f t="shared" si="9"/>
        <v>0.55696202531645567</v>
      </c>
      <c r="L210">
        <v>3</v>
      </c>
      <c r="M210">
        <v>1.25</v>
      </c>
      <c r="N210">
        <v>350</v>
      </c>
      <c r="O210">
        <v>25000</v>
      </c>
      <c r="P210">
        <v>1</v>
      </c>
      <c r="Q210" t="s">
        <v>165</v>
      </c>
      <c r="S210" t="s">
        <v>776</v>
      </c>
      <c r="T210" t="s">
        <v>76</v>
      </c>
      <c r="U210" t="s">
        <v>770</v>
      </c>
    </row>
    <row r="211" spans="1:21" hidden="1" x14ac:dyDescent="0.3">
      <c r="A211" t="s">
        <v>33</v>
      </c>
      <c r="B211" t="s">
        <v>65</v>
      </c>
      <c r="C211" t="s">
        <v>16</v>
      </c>
      <c r="D211" t="s">
        <v>1050</v>
      </c>
      <c r="E211">
        <v>298</v>
      </c>
      <c r="F211">
        <v>324</v>
      </c>
      <c r="G211">
        <v>300</v>
      </c>
      <c r="H211">
        <v>450</v>
      </c>
      <c r="I211">
        <v>0.55000000000000004</v>
      </c>
      <c r="J211">
        <f t="shared" si="8"/>
        <v>83.431326516375947</v>
      </c>
      <c r="K211">
        <f t="shared" si="9"/>
        <v>0.66666666666666663</v>
      </c>
      <c r="L211">
        <v>3</v>
      </c>
      <c r="M211">
        <v>1.25</v>
      </c>
      <c r="N211">
        <v>550</v>
      </c>
      <c r="O211">
        <v>25000</v>
      </c>
      <c r="P211">
        <v>5</v>
      </c>
      <c r="Q211" t="s">
        <v>165</v>
      </c>
      <c r="S211" t="s">
        <v>776</v>
      </c>
      <c r="T211" t="s">
        <v>772</v>
      </c>
      <c r="U211" t="s">
        <v>770</v>
      </c>
    </row>
    <row r="212" spans="1:21" hidden="1" x14ac:dyDescent="0.3">
      <c r="A212" t="s">
        <v>33</v>
      </c>
      <c r="B212" t="s">
        <v>9</v>
      </c>
      <c r="C212" t="s">
        <v>16</v>
      </c>
      <c r="D212" t="s">
        <v>1050</v>
      </c>
      <c r="E212">
        <v>265</v>
      </c>
      <c r="F212">
        <v>335</v>
      </c>
      <c r="G212">
        <v>200</v>
      </c>
      <c r="H212">
        <v>395</v>
      </c>
      <c r="I212">
        <v>0.8</v>
      </c>
      <c r="J212">
        <f t="shared" si="8"/>
        <v>50.348488015785207</v>
      </c>
      <c r="K212">
        <f t="shared" si="9"/>
        <v>0.50632911392405067</v>
      </c>
      <c r="L212">
        <v>3</v>
      </c>
      <c r="M212">
        <v>1.25</v>
      </c>
      <c r="N212">
        <v>500</v>
      </c>
      <c r="O212">
        <v>25000</v>
      </c>
      <c r="P212">
        <v>5</v>
      </c>
      <c r="Q212" t="s">
        <v>165</v>
      </c>
      <c r="S212" t="s">
        <v>776</v>
      </c>
      <c r="T212" t="s">
        <v>775</v>
      </c>
      <c r="U212" t="s">
        <v>770</v>
      </c>
    </row>
    <row r="213" spans="1:21" hidden="1" x14ac:dyDescent="0.3">
      <c r="A213" t="s">
        <v>33</v>
      </c>
      <c r="B213" t="s">
        <v>9</v>
      </c>
      <c r="C213" t="s">
        <v>16</v>
      </c>
      <c r="D213" t="s">
        <v>1050</v>
      </c>
      <c r="E213">
        <v>294</v>
      </c>
      <c r="F213">
        <v>320</v>
      </c>
      <c r="G213">
        <v>250</v>
      </c>
      <c r="H213">
        <v>390</v>
      </c>
      <c r="I213">
        <v>0.5</v>
      </c>
      <c r="J213">
        <f t="shared" si="8"/>
        <v>79.537864612278412</v>
      </c>
      <c r="K213">
        <f t="shared" si="9"/>
        <v>0.64102564102564108</v>
      </c>
      <c r="L213">
        <v>3</v>
      </c>
      <c r="M213">
        <v>1.25</v>
      </c>
      <c r="N213">
        <v>450</v>
      </c>
      <c r="O213">
        <v>25000</v>
      </c>
      <c r="P213">
        <v>5</v>
      </c>
      <c r="Q213" t="s">
        <v>165</v>
      </c>
      <c r="S213" t="s">
        <v>776</v>
      </c>
      <c r="T213" t="s">
        <v>771</v>
      </c>
      <c r="U213" t="s">
        <v>770</v>
      </c>
    </row>
    <row r="214" spans="1:21" hidden="1" x14ac:dyDescent="0.3">
      <c r="A214" t="s">
        <v>27</v>
      </c>
      <c r="B214" t="s">
        <v>60</v>
      </c>
      <c r="C214" t="s">
        <v>16</v>
      </c>
      <c r="D214" t="s">
        <v>1051</v>
      </c>
      <c r="E214">
        <v>200</v>
      </c>
      <c r="F214">
        <v>320</v>
      </c>
      <c r="G214">
        <v>15</v>
      </c>
      <c r="H214">
        <v>25</v>
      </c>
      <c r="I214">
        <v>0.03</v>
      </c>
      <c r="J214">
        <f t="shared" si="8"/>
        <v>84.97635108149403</v>
      </c>
      <c r="K214">
        <f t="shared" si="9"/>
        <v>0.6</v>
      </c>
      <c r="L214">
        <v>3</v>
      </c>
      <c r="M214">
        <v>0.625</v>
      </c>
      <c r="N214">
        <v>220</v>
      </c>
      <c r="O214">
        <v>8000</v>
      </c>
      <c r="P214">
        <v>0</v>
      </c>
      <c r="Q214" t="s">
        <v>534</v>
      </c>
      <c r="S214" t="s">
        <v>532</v>
      </c>
      <c r="T214" t="s">
        <v>535</v>
      </c>
      <c r="U214" t="s">
        <v>526</v>
      </c>
    </row>
    <row r="215" spans="1:21" hidden="1" x14ac:dyDescent="0.3">
      <c r="A215" t="s">
        <v>53</v>
      </c>
      <c r="B215" t="s">
        <v>65</v>
      </c>
      <c r="C215" t="s">
        <v>16</v>
      </c>
      <c r="D215" t="s">
        <v>1051</v>
      </c>
      <c r="E215">
        <v>180</v>
      </c>
      <c r="F215">
        <v>335</v>
      </c>
      <c r="G215">
        <v>480</v>
      </c>
      <c r="H215">
        <v>500</v>
      </c>
      <c r="I215">
        <v>0.62</v>
      </c>
      <c r="J215">
        <f t="shared" si="8"/>
        <v>82.235178465961965</v>
      </c>
      <c r="K215">
        <f t="shared" si="9"/>
        <v>0.96</v>
      </c>
      <c r="L215">
        <v>4</v>
      </c>
      <c r="M215">
        <v>1.875</v>
      </c>
      <c r="N215">
        <v>500</v>
      </c>
      <c r="O215">
        <v>20000</v>
      </c>
      <c r="P215">
        <v>3</v>
      </c>
      <c r="Q215" t="s">
        <v>165</v>
      </c>
    </row>
    <row r="216" spans="1:21" hidden="1" x14ac:dyDescent="0.3">
      <c r="A216" t="s">
        <v>279</v>
      </c>
      <c r="B216" t="s">
        <v>83</v>
      </c>
      <c r="C216" t="s">
        <v>264</v>
      </c>
      <c r="D216" t="s">
        <v>1052</v>
      </c>
      <c r="E216">
        <v>360</v>
      </c>
      <c r="F216">
        <v>450</v>
      </c>
      <c r="G216">
        <v>700</v>
      </c>
      <c r="H216">
        <v>1000</v>
      </c>
      <c r="I216">
        <v>0.76500000000000001</v>
      </c>
      <c r="J216">
        <f t="shared" si="8"/>
        <v>133.29623699057888</v>
      </c>
      <c r="K216">
        <f t="shared" si="9"/>
        <v>0.7</v>
      </c>
      <c r="L216">
        <v>16</v>
      </c>
      <c r="M216">
        <v>1</v>
      </c>
      <c r="N216">
        <v>5000</v>
      </c>
      <c r="O216">
        <v>700000</v>
      </c>
      <c r="P216">
        <v>3</v>
      </c>
      <c r="Q216" t="s">
        <v>277</v>
      </c>
      <c r="R216" t="s">
        <v>129</v>
      </c>
      <c r="S216" t="s">
        <v>496</v>
      </c>
      <c r="T216" t="s">
        <v>494</v>
      </c>
      <c r="U216" t="s">
        <v>493</v>
      </c>
    </row>
    <row r="217" spans="1:21" hidden="1" x14ac:dyDescent="0.3">
      <c r="A217" t="s">
        <v>51</v>
      </c>
      <c r="B217" t="s">
        <v>65</v>
      </c>
      <c r="C217" t="s">
        <v>16</v>
      </c>
      <c r="D217" t="s">
        <v>1050</v>
      </c>
      <c r="E217">
        <v>265</v>
      </c>
      <c r="F217">
        <v>285</v>
      </c>
      <c r="G217">
        <v>2400</v>
      </c>
      <c r="H217">
        <v>2420</v>
      </c>
      <c r="I217">
        <v>1.554</v>
      </c>
      <c r="J217">
        <f t="shared" si="8"/>
        <v>158.79750549591932</v>
      </c>
      <c r="K217">
        <f t="shared" si="9"/>
        <v>0.99173553719008267</v>
      </c>
      <c r="L217">
        <v>5</v>
      </c>
      <c r="M217">
        <v>1.875</v>
      </c>
      <c r="N217">
        <v>1800</v>
      </c>
      <c r="O217">
        <v>20000</v>
      </c>
      <c r="P217">
        <v>1</v>
      </c>
      <c r="Q217" t="s">
        <v>165</v>
      </c>
      <c r="R217" t="s">
        <v>138</v>
      </c>
    </row>
    <row r="218" spans="1:21" hidden="1" x14ac:dyDescent="0.3">
      <c r="A218" t="s">
        <v>51</v>
      </c>
      <c r="B218" t="s">
        <v>62</v>
      </c>
      <c r="C218" t="s">
        <v>16</v>
      </c>
      <c r="D218" t="s">
        <v>1050</v>
      </c>
      <c r="E218">
        <v>259</v>
      </c>
      <c r="F218">
        <v>297</v>
      </c>
      <c r="G218">
        <v>2193.6</v>
      </c>
      <c r="H218">
        <v>2193.6</v>
      </c>
      <c r="I218">
        <v>1.48</v>
      </c>
      <c r="J218">
        <f t="shared" si="8"/>
        <v>151.13847870191782</v>
      </c>
      <c r="K218">
        <f t="shared" si="9"/>
        <v>1</v>
      </c>
      <c r="L218">
        <v>5</v>
      </c>
      <c r="M218">
        <v>1.875</v>
      </c>
      <c r="N218">
        <v>1500</v>
      </c>
      <c r="O218">
        <v>20000</v>
      </c>
      <c r="P218">
        <v>1</v>
      </c>
      <c r="Q218" t="s">
        <v>165</v>
      </c>
      <c r="R218" t="s">
        <v>135</v>
      </c>
    </row>
    <row r="219" spans="1:21" hidden="1" x14ac:dyDescent="0.3">
      <c r="A219" t="s">
        <v>51</v>
      </c>
      <c r="B219" t="s">
        <v>62</v>
      </c>
      <c r="C219" t="s">
        <v>16</v>
      </c>
      <c r="D219" t="s">
        <v>1050</v>
      </c>
      <c r="E219">
        <v>250</v>
      </c>
      <c r="F219">
        <v>302</v>
      </c>
      <c r="G219">
        <v>2437.6</v>
      </c>
      <c r="H219">
        <v>2437.6</v>
      </c>
      <c r="I219">
        <v>1.66</v>
      </c>
      <c r="J219">
        <f t="shared" si="8"/>
        <v>149.73856872018061</v>
      </c>
      <c r="K219">
        <f t="shared" si="9"/>
        <v>1</v>
      </c>
      <c r="L219">
        <v>5</v>
      </c>
      <c r="M219">
        <v>1.875</v>
      </c>
      <c r="N219">
        <v>1600</v>
      </c>
      <c r="O219">
        <v>20000</v>
      </c>
      <c r="P219">
        <v>1</v>
      </c>
      <c r="Q219" t="s">
        <v>165</v>
      </c>
      <c r="R219" t="s">
        <v>136</v>
      </c>
    </row>
    <row r="220" spans="1:21" hidden="1" x14ac:dyDescent="0.3">
      <c r="A220" t="s">
        <v>391</v>
      </c>
      <c r="B220" t="s">
        <v>390</v>
      </c>
      <c r="C220" t="s">
        <v>16</v>
      </c>
      <c r="D220" t="s">
        <v>1050</v>
      </c>
      <c r="E220">
        <v>298</v>
      </c>
      <c r="F220">
        <v>328</v>
      </c>
      <c r="G220">
        <v>45</v>
      </c>
      <c r="H220">
        <v>130</v>
      </c>
      <c r="I220">
        <v>0.108</v>
      </c>
      <c r="J220">
        <f t="shared" si="8"/>
        <v>122.7436182288247</v>
      </c>
      <c r="K220">
        <f t="shared" si="9"/>
        <v>0.34615384615384615</v>
      </c>
      <c r="L220">
        <v>0</v>
      </c>
      <c r="M220">
        <v>0.625</v>
      </c>
      <c r="N220">
        <v>120</v>
      </c>
      <c r="O220">
        <v>15000</v>
      </c>
      <c r="P220">
        <v>5</v>
      </c>
      <c r="Q220" t="s">
        <v>370</v>
      </c>
    </row>
    <row r="221" spans="1:21" hidden="1" x14ac:dyDescent="0.3">
      <c r="A221" t="s">
        <v>391</v>
      </c>
      <c r="B221" t="s">
        <v>392</v>
      </c>
      <c r="C221" t="s">
        <v>16</v>
      </c>
      <c r="D221" t="s">
        <v>1050</v>
      </c>
      <c r="E221">
        <v>270</v>
      </c>
      <c r="F221">
        <v>310</v>
      </c>
      <c r="G221">
        <v>45</v>
      </c>
      <c r="H221">
        <v>110</v>
      </c>
      <c r="I221">
        <v>0.09</v>
      </c>
      <c r="J221">
        <f t="shared" si="8"/>
        <v>124.63198158619123</v>
      </c>
      <c r="K221">
        <f t="shared" si="9"/>
        <v>0.40909090909090912</v>
      </c>
      <c r="L221">
        <v>0</v>
      </c>
      <c r="M221">
        <v>0.625</v>
      </c>
      <c r="N221">
        <v>120</v>
      </c>
      <c r="O221">
        <v>15000</v>
      </c>
      <c r="P221">
        <v>5</v>
      </c>
      <c r="Q221" t="s">
        <v>370</v>
      </c>
    </row>
    <row r="222" spans="1:21" hidden="1" x14ac:dyDescent="0.3">
      <c r="A222" t="s">
        <v>389</v>
      </c>
      <c r="B222" t="s">
        <v>390</v>
      </c>
      <c r="C222" t="s">
        <v>16</v>
      </c>
      <c r="D222" t="s">
        <v>1050</v>
      </c>
      <c r="E222">
        <v>278</v>
      </c>
      <c r="F222">
        <v>325</v>
      </c>
      <c r="G222">
        <v>90</v>
      </c>
      <c r="H222">
        <v>95</v>
      </c>
      <c r="I222">
        <v>0.11</v>
      </c>
      <c r="J222">
        <f t="shared" si="8"/>
        <v>88.066400211730169</v>
      </c>
      <c r="K222">
        <f t="shared" si="9"/>
        <v>0.94736842105263153</v>
      </c>
      <c r="L222">
        <v>0</v>
      </c>
      <c r="M222">
        <v>0.625</v>
      </c>
      <c r="N222">
        <v>120</v>
      </c>
      <c r="O222">
        <v>3000</v>
      </c>
      <c r="P222">
        <v>1</v>
      </c>
      <c r="Q222" t="s">
        <v>370</v>
      </c>
    </row>
    <row r="223" spans="1:21" hidden="1" x14ac:dyDescent="0.3">
      <c r="A223" t="s">
        <v>389</v>
      </c>
      <c r="B223" t="s">
        <v>392</v>
      </c>
      <c r="C223" t="s">
        <v>16</v>
      </c>
      <c r="D223" t="s">
        <v>1050</v>
      </c>
      <c r="E223">
        <v>260</v>
      </c>
      <c r="F223">
        <v>290</v>
      </c>
      <c r="G223">
        <v>80</v>
      </c>
      <c r="H223">
        <v>85</v>
      </c>
      <c r="I223">
        <v>0.1</v>
      </c>
      <c r="J223">
        <f t="shared" si="8"/>
        <v>86.675878103123907</v>
      </c>
      <c r="K223">
        <f t="shared" si="9"/>
        <v>0.94117647058823528</v>
      </c>
      <c r="L223">
        <v>0</v>
      </c>
      <c r="M223">
        <v>0.625</v>
      </c>
      <c r="N223">
        <v>120</v>
      </c>
      <c r="O223">
        <v>3000</v>
      </c>
      <c r="P223">
        <v>1</v>
      </c>
      <c r="Q223" t="s">
        <v>370</v>
      </c>
    </row>
    <row r="224" spans="1:21" hidden="1" x14ac:dyDescent="0.3">
      <c r="A224" t="s">
        <v>27</v>
      </c>
      <c r="B224" t="s">
        <v>122</v>
      </c>
      <c r="C224" t="s">
        <v>16</v>
      </c>
      <c r="D224" t="s">
        <v>1051</v>
      </c>
      <c r="E224">
        <v>230</v>
      </c>
      <c r="F224">
        <v>315</v>
      </c>
      <c r="G224">
        <v>5.5</v>
      </c>
      <c r="H224">
        <v>22</v>
      </c>
      <c r="I224">
        <v>2.7E-2</v>
      </c>
      <c r="J224">
        <f t="shared" si="8"/>
        <v>83.087987724127487</v>
      </c>
      <c r="K224">
        <f t="shared" si="9"/>
        <v>0.25</v>
      </c>
      <c r="L224">
        <v>3</v>
      </c>
      <c r="M224">
        <v>0.625</v>
      </c>
      <c r="N224">
        <v>220</v>
      </c>
      <c r="O224">
        <v>8000</v>
      </c>
      <c r="P224">
        <v>0</v>
      </c>
      <c r="Q224" t="s">
        <v>165</v>
      </c>
      <c r="S224" t="s">
        <v>532</v>
      </c>
      <c r="T224" t="s">
        <v>507</v>
      </c>
      <c r="U224" t="s">
        <v>526</v>
      </c>
    </row>
    <row r="225" spans="1:21" hidden="1" x14ac:dyDescent="0.3">
      <c r="A225" t="s">
        <v>12</v>
      </c>
      <c r="B225" t="s">
        <v>9</v>
      </c>
      <c r="C225" t="s">
        <v>16</v>
      </c>
      <c r="D225" t="s">
        <v>1050</v>
      </c>
      <c r="E225">
        <v>290</v>
      </c>
      <c r="F225">
        <v>314.3</v>
      </c>
      <c r="G225">
        <v>350</v>
      </c>
      <c r="H225">
        <v>931</v>
      </c>
      <c r="I225">
        <v>0.47</v>
      </c>
      <c r="J225">
        <f t="shared" si="8"/>
        <v>201.99059452818111</v>
      </c>
      <c r="K225">
        <f t="shared" si="9"/>
        <v>0.37593984962406013</v>
      </c>
      <c r="L225">
        <v>4</v>
      </c>
      <c r="M225">
        <v>1.25</v>
      </c>
      <c r="N225">
        <v>1500</v>
      </c>
      <c r="O225">
        <v>200000</v>
      </c>
      <c r="P225">
        <v>100</v>
      </c>
      <c r="Q225" t="s">
        <v>177</v>
      </c>
    </row>
    <row r="226" spans="1:21" hidden="1" x14ac:dyDescent="0.3">
      <c r="A226" t="s">
        <v>402</v>
      </c>
      <c r="B226" t="s">
        <v>9</v>
      </c>
      <c r="C226" t="s">
        <v>16</v>
      </c>
      <c r="D226" t="s">
        <v>1050</v>
      </c>
      <c r="E226">
        <v>290</v>
      </c>
      <c r="F226">
        <v>314.3</v>
      </c>
      <c r="G226">
        <v>350</v>
      </c>
      <c r="H226">
        <v>1157</v>
      </c>
      <c r="I226">
        <v>0.47</v>
      </c>
      <c r="J226">
        <f t="shared" si="8"/>
        <v>251.023757109673</v>
      </c>
      <c r="K226">
        <f t="shared" si="9"/>
        <v>0.30250648228176319</v>
      </c>
      <c r="L226">
        <v>4</v>
      </c>
      <c r="M226">
        <v>1.25</v>
      </c>
      <c r="N226">
        <v>1500</v>
      </c>
      <c r="O226">
        <v>200000</v>
      </c>
      <c r="P226">
        <v>100</v>
      </c>
      <c r="Q226" t="s">
        <v>164</v>
      </c>
      <c r="R226" t="s">
        <v>403</v>
      </c>
    </row>
    <row r="227" spans="1:21" hidden="1" x14ac:dyDescent="0.3">
      <c r="A227" t="s">
        <v>315</v>
      </c>
      <c r="B227" t="s">
        <v>9</v>
      </c>
      <c r="C227" t="s">
        <v>16</v>
      </c>
      <c r="D227" t="s">
        <v>1051</v>
      </c>
      <c r="E227">
        <v>200</v>
      </c>
      <c r="F227">
        <v>348</v>
      </c>
      <c r="G227">
        <v>325</v>
      </c>
      <c r="H227">
        <v>981</v>
      </c>
      <c r="I227">
        <v>1.2</v>
      </c>
      <c r="J227">
        <f t="shared" si="8"/>
        <v>83.361800410945634</v>
      </c>
      <c r="K227">
        <f t="shared" si="9"/>
        <v>0.33129459734964323</v>
      </c>
      <c r="M227">
        <v>3.5</v>
      </c>
      <c r="N227">
        <v>2000</v>
      </c>
      <c r="O227">
        <v>200000</v>
      </c>
      <c r="P227">
        <v>100</v>
      </c>
      <c r="Q227" t="s">
        <v>177</v>
      </c>
      <c r="R227" t="s">
        <v>929</v>
      </c>
    </row>
    <row r="228" spans="1:21" hidden="1" x14ac:dyDescent="0.3">
      <c r="A228" t="s">
        <v>315</v>
      </c>
      <c r="B228" t="s">
        <v>9</v>
      </c>
      <c r="C228" t="s">
        <v>16</v>
      </c>
      <c r="D228" t="s">
        <v>1051</v>
      </c>
      <c r="E228">
        <v>200</v>
      </c>
      <c r="F228">
        <v>338</v>
      </c>
      <c r="G228">
        <v>325</v>
      </c>
      <c r="H228">
        <v>934</v>
      </c>
      <c r="I228">
        <v>1</v>
      </c>
      <c r="J228">
        <f t="shared" si="8"/>
        <v>95.241494292138498</v>
      </c>
      <c r="K228">
        <f t="shared" si="9"/>
        <v>0.34796573875803</v>
      </c>
      <c r="M228">
        <v>3.5</v>
      </c>
      <c r="N228">
        <v>1700</v>
      </c>
      <c r="O228">
        <v>200000</v>
      </c>
      <c r="P228">
        <v>100</v>
      </c>
      <c r="Q228" t="s">
        <v>177</v>
      </c>
      <c r="R228" t="s">
        <v>928</v>
      </c>
    </row>
    <row r="229" spans="1:21" hidden="1" x14ac:dyDescent="0.3">
      <c r="A229" t="s">
        <v>35</v>
      </c>
      <c r="B229" t="s">
        <v>80</v>
      </c>
      <c r="C229" t="s">
        <v>85</v>
      </c>
      <c r="D229" t="s">
        <v>1050</v>
      </c>
      <c r="E229">
        <v>290</v>
      </c>
      <c r="F229">
        <v>310</v>
      </c>
      <c r="G229">
        <v>60</v>
      </c>
      <c r="H229">
        <v>300</v>
      </c>
      <c r="I229">
        <v>0.2833</v>
      </c>
      <c r="J229">
        <f t="shared" si="8"/>
        <v>107.9826558042282</v>
      </c>
      <c r="K229">
        <f t="shared" si="9"/>
        <v>0.2</v>
      </c>
      <c r="L229">
        <v>8</v>
      </c>
      <c r="N229">
        <v>800</v>
      </c>
      <c r="O229">
        <v>20000</v>
      </c>
      <c r="P229">
        <v>0</v>
      </c>
      <c r="Q229" t="s">
        <v>165</v>
      </c>
    </row>
    <row r="230" spans="1:21" hidden="1" x14ac:dyDescent="0.3">
      <c r="A230" t="s">
        <v>35</v>
      </c>
      <c r="B230" t="s">
        <v>62</v>
      </c>
      <c r="C230" t="s">
        <v>18</v>
      </c>
      <c r="D230" t="s">
        <v>1050</v>
      </c>
      <c r="E230">
        <v>295</v>
      </c>
      <c r="F230">
        <v>318</v>
      </c>
      <c r="G230">
        <v>40</v>
      </c>
      <c r="H230">
        <v>250</v>
      </c>
      <c r="I230">
        <v>0.3</v>
      </c>
      <c r="J230">
        <f t="shared" si="8"/>
        <v>84.97635108149403</v>
      </c>
      <c r="K230">
        <f t="shared" si="9"/>
        <v>0.16</v>
      </c>
      <c r="L230">
        <v>8</v>
      </c>
      <c r="N230">
        <v>800</v>
      </c>
      <c r="O230">
        <v>20000</v>
      </c>
      <c r="P230">
        <v>0</v>
      </c>
      <c r="Q230" t="s">
        <v>165</v>
      </c>
    </row>
    <row r="231" spans="1:21" hidden="1" x14ac:dyDescent="0.3">
      <c r="A231" t="s">
        <v>35</v>
      </c>
      <c r="B231" t="s">
        <v>73</v>
      </c>
      <c r="C231" t="s">
        <v>18</v>
      </c>
      <c r="D231" t="s">
        <v>1050</v>
      </c>
      <c r="E231">
        <v>260</v>
      </c>
      <c r="F231">
        <v>330</v>
      </c>
      <c r="G231">
        <v>30</v>
      </c>
      <c r="H231">
        <v>240</v>
      </c>
      <c r="I231">
        <v>0.33333000000000002</v>
      </c>
      <c r="J231">
        <f t="shared" si="8"/>
        <v>73.420301537426212</v>
      </c>
      <c r="K231">
        <f t="shared" si="9"/>
        <v>0.125</v>
      </c>
      <c r="L231">
        <v>8</v>
      </c>
      <c r="N231">
        <v>800</v>
      </c>
      <c r="O231">
        <v>20000</v>
      </c>
      <c r="P231">
        <v>0</v>
      </c>
      <c r="Q231" t="s">
        <v>165</v>
      </c>
    </row>
    <row r="232" spans="1:21" hidden="1" x14ac:dyDescent="0.3">
      <c r="A232" t="s">
        <v>35</v>
      </c>
      <c r="B232" t="s">
        <v>65</v>
      </c>
      <c r="C232" t="s">
        <v>85</v>
      </c>
      <c r="D232" t="s">
        <v>1050</v>
      </c>
      <c r="E232">
        <v>260</v>
      </c>
      <c r="F232">
        <v>340</v>
      </c>
      <c r="G232">
        <v>80</v>
      </c>
      <c r="H232">
        <v>300</v>
      </c>
      <c r="I232">
        <v>0.4</v>
      </c>
      <c r="J232">
        <f t="shared" si="8"/>
        <v>76.47871597334462</v>
      </c>
      <c r="K232">
        <f t="shared" si="9"/>
        <v>0.26666666666666666</v>
      </c>
      <c r="L232">
        <v>8</v>
      </c>
      <c r="N232">
        <v>900</v>
      </c>
      <c r="O232">
        <v>20000</v>
      </c>
      <c r="P232">
        <v>0</v>
      </c>
      <c r="Q232" t="s">
        <v>165</v>
      </c>
    </row>
    <row r="233" spans="1:21" hidden="1" x14ac:dyDescent="0.3">
      <c r="A233" t="s">
        <v>159</v>
      </c>
      <c r="B233" t="s">
        <v>91</v>
      </c>
      <c r="C233" t="s">
        <v>16</v>
      </c>
      <c r="D233" t="s">
        <v>1049</v>
      </c>
      <c r="E233">
        <v>300</v>
      </c>
      <c r="F233">
        <v>340</v>
      </c>
      <c r="G233">
        <v>400</v>
      </c>
      <c r="H233">
        <v>1200</v>
      </c>
      <c r="I233">
        <v>0.85</v>
      </c>
      <c r="J233">
        <f t="shared" si="8"/>
        <v>143.95993594982517</v>
      </c>
      <c r="K233">
        <f t="shared" si="9"/>
        <v>0.33333333333333331</v>
      </c>
      <c r="M233">
        <v>1.875</v>
      </c>
      <c r="N233">
        <v>2100</v>
      </c>
      <c r="O233">
        <v>480000</v>
      </c>
      <c r="P233">
        <v>10</v>
      </c>
      <c r="Q233" t="s">
        <v>167</v>
      </c>
      <c r="S233" t="s">
        <v>983</v>
      </c>
      <c r="T233" t="s">
        <v>442</v>
      </c>
      <c r="U233" t="s">
        <v>924</v>
      </c>
    </row>
    <row r="234" spans="1:21" hidden="1" x14ac:dyDescent="0.3">
      <c r="A234" t="s">
        <v>1071</v>
      </c>
      <c r="B234" t="s">
        <v>91</v>
      </c>
      <c r="C234" t="s">
        <v>16</v>
      </c>
      <c r="D234" t="s">
        <v>1051</v>
      </c>
      <c r="E234">
        <v>200</v>
      </c>
      <c r="F234">
        <v>357</v>
      </c>
      <c r="G234">
        <v>400</v>
      </c>
      <c r="H234">
        <v>1183</v>
      </c>
      <c r="I234">
        <v>0.9</v>
      </c>
      <c r="J234">
        <f t="shared" si="8"/>
        <v>134.03603110587659</v>
      </c>
      <c r="K234">
        <f t="shared" si="9"/>
        <v>0.33812341504649196</v>
      </c>
      <c r="L234">
        <v>8</v>
      </c>
      <c r="N234">
        <v>2000</v>
      </c>
      <c r="O234">
        <v>20000</v>
      </c>
      <c r="P234">
        <v>50</v>
      </c>
      <c r="Q234" t="s">
        <v>1083</v>
      </c>
      <c r="S234" t="s">
        <v>1072</v>
      </c>
      <c r="T234" t="s">
        <v>1071</v>
      </c>
      <c r="U234" t="s">
        <v>924</v>
      </c>
    </row>
    <row r="235" spans="1:21" hidden="1" x14ac:dyDescent="0.3">
      <c r="A235" t="s">
        <v>556</v>
      </c>
      <c r="B235" t="s">
        <v>91</v>
      </c>
      <c r="C235" t="s">
        <v>16</v>
      </c>
      <c r="D235" t="s">
        <v>1049</v>
      </c>
      <c r="E235">
        <v>295</v>
      </c>
      <c r="F235">
        <v>335</v>
      </c>
      <c r="G235">
        <v>400</v>
      </c>
      <c r="H235">
        <v>1136</v>
      </c>
      <c r="I235">
        <v>0.64</v>
      </c>
      <c r="J235">
        <f t="shared" si="8"/>
        <v>180.99962780358226</v>
      </c>
      <c r="K235">
        <f t="shared" si="9"/>
        <v>0.352112676056338</v>
      </c>
      <c r="L235">
        <v>8</v>
      </c>
      <c r="M235">
        <v>1.35</v>
      </c>
      <c r="N235">
        <v>1900</v>
      </c>
      <c r="O235">
        <v>300000</v>
      </c>
      <c r="P235">
        <v>50</v>
      </c>
      <c r="Q235" t="s">
        <v>1083</v>
      </c>
      <c r="S235" t="s">
        <v>980</v>
      </c>
      <c r="T235" t="s">
        <v>556</v>
      </c>
      <c r="U235" t="s">
        <v>924</v>
      </c>
    </row>
    <row r="236" spans="1:21" x14ac:dyDescent="0.3">
      <c r="A236" t="s">
        <v>160</v>
      </c>
      <c r="B236" t="s">
        <v>91</v>
      </c>
      <c r="C236" t="s">
        <v>17</v>
      </c>
      <c r="D236" t="s">
        <v>1051</v>
      </c>
      <c r="E236">
        <v>90</v>
      </c>
      <c r="F236">
        <v>382</v>
      </c>
      <c r="G236">
        <v>220</v>
      </c>
      <c r="H236">
        <v>1100</v>
      </c>
      <c r="I236">
        <v>1.4</v>
      </c>
      <c r="J236">
        <f t="shared" si="8"/>
        <v>80.120559591122941</v>
      </c>
      <c r="K236">
        <f t="shared" si="9"/>
        <v>0.2</v>
      </c>
      <c r="M236">
        <v>2.5</v>
      </c>
      <c r="N236">
        <v>3000</v>
      </c>
      <c r="O236">
        <v>750000</v>
      </c>
      <c r="P236">
        <v>421</v>
      </c>
      <c r="Q236" t="s">
        <v>167</v>
      </c>
      <c r="T236" t="s">
        <v>788</v>
      </c>
    </row>
    <row r="237" spans="1:21" hidden="1" x14ac:dyDescent="0.3">
      <c r="A237" t="s">
        <v>301</v>
      </c>
      <c r="B237" t="s">
        <v>302</v>
      </c>
      <c r="C237" t="s">
        <v>17</v>
      </c>
      <c r="D237" t="s">
        <v>1051</v>
      </c>
      <c r="E237">
        <v>240</v>
      </c>
      <c r="F237">
        <v>375</v>
      </c>
      <c r="G237">
        <v>150</v>
      </c>
      <c r="H237">
        <v>1080</v>
      </c>
      <c r="I237">
        <v>1</v>
      </c>
      <c r="J237">
        <f t="shared" si="8"/>
        <v>110.12935100161626</v>
      </c>
      <c r="K237">
        <f t="shared" si="9"/>
        <v>0.1388888888888889</v>
      </c>
      <c r="L237">
        <v>4</v>
      </c>
      <c r="M237">
        <v>3.5</v>
      </c>
      <c r="N237">
        <v>2750</v>
      </c>
      <c r="O237">
        <v>500000</v>
      </c>
      <c r="Q237" t="s">
        <v>316</v>
      </c>
    </row>
    <row r="238" spans="1:21" hidden="1" x14ac:dyDescent="0.3">
      <c r="A238" t="s">
        <v>1108</v>
      </c>
      <c r="B238" t="s">
        <v>91</v>
      </c>
      <c r="C238" t="s">
        <v>16</v>
      </c>
      <c r="D238" t="s">
        <v>1050</v>
      </c>
      <c r="E238" s="11">
        <v>289</v>
      </c>
      <c r="F238" s="11">
        <v>325</v>
      </c>
      <c r="G238">
        <v>328.09</v>
      </c>
      <c r="H238">
        <v>1078.01</v>
      </c>
      <c r="I238">
        <v>0.86699999999999999</v>
      </c>
      <c r="J238" s="3">
        <f t="shared" si="8"/>
        <v>126.78942038665934</v>
      </c>
      <c r="K238">
        <f t="shared" si="9"/>
        <v>0.30434782608695649</v>
      </c>
      <c r="L238">
        <v>8</v>
      </c>
      <c r="M238">
        <v>1.25</v>
      </c>
      <c r="N238" s="9">
        <v>1575</v>
      </c>
      <c r="P238">
        <v>100</v>
      </c>
      <c r="Q238" t="s">
        <v>1094</v>
      </c>
      <c r="R238" t="s">
        <v>1112</v>
      </c>
      <c r="S238" t="s">
        <v>1100</v>
      </c>
      <c r="T238" t="s">
        <v>1111</v>
      </c>
      <c r="U238" t="s">
        <v>924</v>
      </c>
    </row>
    <row r="239" spans="1:21" hidden="1" x14ac:dyDescent="0.3">
      <c r="A239" t="s">
        <v>159</v>
      </c>
      <c r="B239" t="s">
        <v>91</v>
      </c>
      <c r="C239" t="s">
        <v>16</v>
      </c>
      <c r="D239" t="s">
        <v>1049</v>
      </c>
      <c r="E239">
        <v>297</v>
      </c>
      <c r="F239">
        <v>337</v>
      </c>
      <c r="G239">
        <v>400</v>
      </c>
      <c r="H239">
        <v>1050</v>
      </c>
      <c r="I239">
        <v>0.77</v>
      </c>
      <c r="J239">
        <f t="shared" si="8"/>
        <v>139.05221086062659</v>
      </c>
      <c r="K239">
        <f t="shared" si="9"/>
        <v>0.38095238095238093</v>
      </c>
      <c r="M239">
        <v>1.875</v>
      </c>
      <c r="N239">
        <v>1850</v>
      </c>
      <c r="O239">
        <v>480000</v>
      </c>
      <c r="P239">
        <v>4</v>
      </c>
      <c r="Q239" t="s">
        <v>167</v>
      </c>
      <c r="S239" t="s">
        <v>983</v>
      </c>
      <c r="T239" t="s">
        <v>982</v>
      </c>
      <c r="U239" t="s">
        <v>924</v>
      </c>
    </row>
    <row r="240" spans="1:21" hidden="1" x14ac:dyDescent="0.3">
      <c r="A240" t="s">
        <v>325</v>
      </c>
      <c r="B240" t="s">
        <v>11</v>
      </c>
      <c r="C240" t="s">
        <v>68</v>
      </c>
      <c r="D240" t="s">
        <v>1049</v>
      </c>
      <c r="E240">
        <v>340</v>
      </c>
      <c r="F240">
        <v>370</v>
      </c>
      <c r="G240">
        <v>220</v>
      </c>
      <c r="H240">
        <v>1050</v>
      </c>
      <c r="I240">
        <v>0.9</v>
      </c>
      <c r="J240">
        <f t="shared" si="8"/>
        <v>118.96689151409163</v>
      </c>
      <c r="K240">
        <f t="shared" si="9"/>
        <v>0.20952380952380953</v>
      </c>
      <c r="N240">
        <v>9500</v>
      </c>
      <c r="O240">
        <v>192000</v>
      </c>
      <c r="P240">
        <v>64</v>
      </c>
      <c r="Q240" t="s">
        <v>321</v>
      </c>
    </row>
    <row r="241" spans="1:21" hidden="1" x14ac:dyDescent="0.3">
      <c r="A241" t="s">
        <v>1116</v>
      </c>
      <c r="B241" t="s">
        <v>1114</v>
      </c>
      <c r="C241" t="s">
        <v>16</v>
      </c>
      <c r="D241" t="s">
        <v>1050</v>
      </c>
      <c r="E241" s="11">
        <v>295</v>
      </c>
      <c r="F241" s="11">
        <v>330</v>
      </c>
      <c r="G241">
        <v>333</v>
      </c>
      <c r="H241">
        <v>1042.1600000000001</v>
      </c>
      <c r="I241">
        <v>0.8</v>
      </c>
      <c r="J241" s="3">
        <f t="shared" si="8"/>
        <v>132.83843106463473</v>
      </c>
      <c r="K241">
        <f t="shared" si="9"/>
        <v>0.31952867122130957</v>
      </c>
      <c r="L241">
        <v>8</v>
      </c>
      <c r="M241">
        <v>1.25</v>
      </c>
      <c r="N241" s="9">
        <v>1650</v>
      </c>
      <c r="P241">
        <v>100</v>
      </c>
      <c r="Q241" t="s">
        <v>1094</v>
      </c>
      <c r="R241" t="s">
        <v>1117</v>
      </c>
      <c r="S241" t="s">
        <v>1100</v>
      </c>
      <c r="T241" t="s">
        <v>1116</v>
      </c>
      <c r="U241" t="s">
        <v>924</v>
      </c>
    </row>
    <row r="242" spans="1:21" hidden="1" x14ac:dyDescent="0.3">
      <c r="A242" t="s">
        <v>1113</v>
      </c>
      <c r="B242" t="s">
        <v>1114</v>
      </c>
      <c r="C242" t="s">
        <v>16</v>
      </c>
      <c r="D242" t="s">
        <v>1051</v>
      </c>
      <c r="E242" s="11">
        <v>200</v>
      </c>
      <c r="F242" s="11">
        <v>351</v>
      </c>
      <c r="G242">
        <v>360</v>
      </c>
      <c r="H242">
        <v>1029.7</v>
      </c>
      <c r="I242">
        <v>0.98</v>
      </c>
      <c r="J242" s="3">
        <f t="shared" si="8"/>
        <v>107.14303923503805</v>
      </c>
      <c r="K242">
        <f t="shared" si="9"/>
        <v>0.34961639312421094</v>
      </c>
      <c r="L242">
        <v>8</v>
      </c>
      <c r="M242">
        <v>2.25</v>
      </c>
      <c r="N242" s="9">
        <v>1720</v>
      </c>
      <c r="P242">
        <v>100</v>
      </c>
      <c r="Q242" t="s">
        <v>1094</v>
      </c>
      <c r="R242" t="s">
        <v>1115</v>
      </c>
      <c r="S242" t="s">
        <v>1107</v>
      </c>
      <c r="T242" t="s">
        <v>1113</v>
      </c>
      <c r="U242" t="s">
        <v>924</v>
      </c>
    </row>
    <row r="243" spans="1:21" x14ac:dyDescent="0.3">
      <c r="A243" t="s">
        <v>160</v>
      </c>
      <c r="B243" t="s">
        <v>91</v>
      </c>
      <c r="C243" t="s">
        <v>17</v>
      </c>
      <c r="D243" t="s">
        <v>1051</v>
      </c>
      <c r="E243">
        <v>90</v>
      </c>
      <c r="F243">
        <v>370</v>
      </c>
      <c r="G243">
        <v>440</v>
      </c>
      <c r="H243">
        <v>1000</v>
      </c>
      <c r="I243">
        <v>1.54</v>
      </c>
      <c r="J243">
        <f t="shared" si="8"/>
        <v>66.215338505060288</v>
      </c>
      <c r="K243">
        <f t="shared" si="9"/>
        <v>0.44</v>
      </c>
      <c r="M243">
        <v>2.5</v>
      </c>
      <c r="N243">
        <v>2000</v>
      </c>
      <c r="O243">
        <v>750000</v>
      </c>
      <c r="P243">
        <v>20</v>
      </c>
      <c r="Q243" t="s">
        <v>167</v>
      </c>
      <c r="T243" t="s">
        <v>914</v>
      </c>
    </row>
    <row r="244" spans="1:21" hidden="1" x14ac:dyDescent="0.3">
      <c r="A244" t="s">
        <v>875</v>
      </c>
      <c r="B244" t="s">
        <v>91</v>
      </c>
      <c r="C244" t="s">
        <v>16</v>
      </c>
      <c r="D244" t="s">
        <v>1049</v>
      </c>
      <c r="E244">
        <v>293</v>
      </c>
      <c r="F244">
        <v>329</v>
      </c>
      <c r="G244">
        <v>237.84</v>
      </c>
      <c r="H244">
        <v>951.39</v>
      </c>
      <c r="I244">
        <v>0.7</v>
      </c>
      <c r="J244">
        <f t="shared" si="8"/>
        <v>138.59254398072446</v>
      </c>
      <c r="K244">
        <f t="shared" si="9"/>
        <v>0.24999211679752784</v>
      </c>
      <c r="L244">
        <v>8</v>
      </c>
      <c r="M244">
        <v>1.25</v>
      </c>
      <c r="N244" s="9">
        <v>1550</v>
      </c>
      <c r="P244">
        <v>100</v>
      </c>
      <c r="Q244" t="s">
        <v>1082</v>
      </c>
      <c r="R244" t="s">
        <v>1088</v>
      </c>
      <c r="S244" t="s">
        <v>1100</v>
      </c>
      <c r="T244" t="s">
        <v>1087</v>
      </c>
      <c r="U244" t="s">
        <v>924</v>
      </c>
    </row>
    <row r="245" spans="1:21" hidden="1" x14ac:dyDescent="0.3">
      <c r="A245" t="s">
        <v>876</v>
      </c>
      <c r="B245" t="s">
        <v>91</v>
      </c>
      <c r="C245" t="s">
        <v>16</v>
      </c>
      <c r="D245" t="s">
        <v>1051</v>
      </c>
      <c r="E245">
        <v>200</v>
      </c>
      <c r="F245">
        <v>350</v>
      </c>
      <c r="G245">
        <v>345.02080000000001</v>
      </c>
      <c r="H245">
        <v>948.80700000000002</v>
      </c>
      <c r="I245">
        <v>0.8</v>
      </c>
      <c r="J245">
        <f t="shared" si="8"/>
        <v>120.93923511086865</v>
      </c>
      <c r="K245">
        <f t="shared" si="9"/>
        <v>0.36363644028764541</v>
      </c>
      <c r="L245">
        <v>8</v>
      </c>
      <c r="N245">
        <v>1900</v>
      </c>
      <c r="O245">
        <v>20000</v>
      </c>
      <c r="P245">
        <v>50</v>
      </c>
      <c r="Q245" t="s">
        <v>179</v>
      </c>
      <c r="S245" t="s">
        <v>1072</v>
      </c>
      <c r="T245" t="s">
        <v>877</v>
      </c>
      <c r="U245" t="s">
        <v>924</v>
      </c>
    </row>
    <row r="246" spans="1:21" hidden="1" x14ac:dyDescent="0.3">
      <c r="A246" t="s">
        <v>1089</v>
      </c>
      <c r="B246" t="s">
        <v>91</v>
      </c>
      <c r="C246" t="s">
        <v>16</v>
      </c>
      <c r="D246" t="s">
        <v>1051</v>
      </c>
      <c r="E246">
        <v>250</v>
      </c>
      <c r="F246">
        <v>353</v>
      </c>
      <c r="G246">
        <v>237.84</v>
      </c>
      <c r="H246">
        <v>945.18</v>
      </c>
      <c r="I246">
        <v>0.85</v>
      </c>
      <c r="J246">
        <f t="shared" si="8"/>
        <v>113.3900435508798</v>
      </c>
      <c r="K246">
        <f t="shared" si="9"/>
        <v>0.25163460928077191</v>
      </c>
      <c r="L246">
        <v>8</v>
      </c>
      <c r="M246">
        <v>2.25</v>
      </c>
      <c r="N246">
        <v>1700</v>
      </c>
      <c r="P246">
        <v>100</v>
      </c>
      <c r="Q246" t="s">
        <v>1082</v>
      </c>
      <c r="R246" t="s">
        <v>1090</v>
      </c>
      <c r="S246" t="s">
        <v>1107</v>
      </c>
      <c r="T246" t="s">
        <v>1091</v>
      </c>
      <c r="U246" t="s">
        <v>924</v>
      </c>
    </row>
    <row r="247" spans="1:21" hidden="1" x14ac:dyDescent="0.3">
      <c r="A247" t="s">
        <v>1108</v>
      </c>
      <c r="B247" t="s">
        <v>91</v>
      </c>
      <c r="C247" t="s">
        <v>16</v>
      </c>
      <c r="D247" t="s">
        <v>1050</v>
      </c>
      <c r="E247">
        <v>289</v>
      </c>
      <c r="F247">
        <v>325</v>
      </c>
      <c r="G247">
        <v>328.09</v>
      </c>
      <c r="H247">
        <v>937.4</v>
      </c>
      <c r="I247">
        <v>0.86699999999999999</v>
      </c>
      <c r="J247">
        <f t="shared" si="8"/>
        <v>110.25166990144291</v>
      </c>
      <c r="K247">
        <f t="shared" si="9"/>
        <v>0.35</v>
      </c>
      <c r="L247">
        <v>8</v>
      </c>
      <c r="M247">
        <v>1.25</v>
      </c>
      <c r="N247">
        <v>1575</v>
      </c>
      <c r="P247">
        <v>100</v>
      </c>
      <c r="Q247" t="s">
        <v>1094</v>
      </c>
      <c r="R247" t="s">
        <v>1109</v>
      </c>
      <c r="S247" t="s">
        <v>1100</v>
      </c>
      <c r="T247" t="s">
        <v>1110</v>
      </c>
      <c r="U247" t="s">
        <v>924</v>
      </c>
    </row>
    <row r="248" spans="1:21" hidden="1" x14ac:dyDescent="0.3">
      <c r="A248" t="s">
        <v>396</v>
      </c>
      <c r="B248" t="s">
        <v>91</v>
      </c>
      <c r="C248" t="s">
        <v>16</v>
      </c>
      <c r="D248" t="s">
        <v>1049</v>
      </c>
      <c r="E248">
        <v>300</v>
      </c>
      <c r="F248">
        <v>340</v>
      </c>
      <c r="G248">
        <v>375</v>
      </c>
      <c r="H248">
        <v>920</v>
      </c>
      <c r="I248">
        <v>0.64</v>
      </c>
      <c r="J248">
        <f t="shared" si="8"/>
        <v>146.58420561557719</v>
      </c>
      <c r="K248">
        <f t="shared" si="9"/>
        <v>0.40760869565217389</v>
      </c>
      <c r="L248">
        <v>8</v>
      </c>
      <c r="M248">
        <v>1.5</v>
      </c>
      <c r="N248">
        <v>1800</v>
      </c>
      <c r="O248">
        <v>200000</v>
      </c>
      <c r="P248">
        <v>20</v>
      </c>
      <c r="Q248" t="s">
        <v>190</v>
      </c>
    </row>
    <row r="249" spans="1:21" hidden="1" x14ac:dyDescent="0.3">
      <c r="A249" t="s">
        <v>90</v>
      </c>
      <c r="B249" t="s">
        <v>91</v>
      </c>
      <c r="C249" t="s">
        <v>85</v>
      </c>
      <c r="D249" t="s">
        <v>1049</v>
      </c>
      <c r="E249">
        <v>315</v>
      </c>
      <c r="F249">
        <v>345</v>
      </c>
      <c r="G249">
        <v>350</v>
      </c>
      <c r="H249">
        <v>900</v>
      </c>
      <c r="I249">
        <v>0.75</v>
      </c>
      <c r="J249">
        <f t="shared" si="8"/>
        <v>122.3659455573514</v>
      </c>
      <c r="K249">
        <f t="shared" si="9"/>
        <v>0.3888888888888889</v>
      </c>
      <c r="M249">
        <v>1.25</v>
      </c>
      <c r="N249">
        <v>2200</v>
      </c>
      <c r="O249">
        <v>128000</v>
      </c>
      <c r="P249">
        <v>20</v>
      </c>
      <c r="Q249" t="s">
        <v>166</v>
      </c>
      <c r="T249" t="s">
        <v>977</v>
      </c>
      <c r="U249" t="s">
        <v>493</v>
      </c>
    </row>
    <row r="250" spans="1:21" hidden="1" x14ac:dyDescent="0.3">
      <c r="A250" t="s">
        <v>398</v>
      </c>
      <c r="B250" t="s">
        <v>91</v>
      </c>
      <c r="C250" t="s">
        <v>16</v>
      </c>
      <c r="D250" t="s">
        <v>1049</v>
      </c>
      <c r="E250">
        <v>290</v>
      </c>
      <c r="F250">
        <v>328</v>
      </c>
      <c r="G250">
        <v>407.11500000000001</v>
      </c>
      <c r="H250">
        <v>895.65300000000002</v>
      </c>
      <c r="I250">
        <v>0.7</v>
      </c>
      <c r="J250">
        <f t="shared" si="8"/>
        <v>130.47312647176005</v>
      </c>
      <c r="K250">
        <f t="shared" si="9"/>
        <v>0.45454545454545453</v>
      </c>
      <c r="L250">
        <v>8</v>
      </c>
      <c r="M250">
        <v>1.5</v>
      </c>
      <c r="N250">
        <v>1600</v>
      </c>
      <c r="O250">
        <v>200000</v>
      </c>
      <c r="P250">
        <v>20</v>
      </c>
      <c r="Q250" t="s">
        <v>179</v>
      </c>
      <c r="S250" t="s">
        <v>979</v>
      </c>
      <c r="U250" t="s">
        <v>924</v>
      </c>
    </row>
    <row r="251" spans="1:21" hidden="1" x14ac:dyDescent="0.3">
      <c r="A251" t="s">
        <v>944</v>
      </c>
      <c r="B251" t="s">
        <v>91</v>
      </c>
      <c r="C251" t="s">
        <v>18</v>
      </c>
      <c r="D251" t="s">
        <v>1051</v>
      </c>
      <c r="E251">
        <v>247</v>
      </c>
      <c r="F251">
        <v>367</v>
      </c>
      <c r="G251">
        <v>445</v>
      </c>
      <c r="H251">
        <v>890</v>
      </c>
      <c r="I251">
        <v>1.2</v>
      </c>
      <c r="J251">
        <f t="shared" si="8"/>
        <v>75.628952462529696</v>
      </c>
      <c r="K251">
        <f t="shared" si="9"/>
        <v>0.5</v>
      </c>
      <c r="L251">
        <v>3</v>
      </c>
      <c r="N251">
        <v>1550</v>
      </c>
      <c r="O251">
        <v>750000</v>
      </c>
      <c r="P251">
        <v>100</v>
      </c>
      <c r="Q251" t="s">
        <v>941</v>
      </c>
      <c r="S251" t="s">
        <v>945</v>
      </c>
      <c r="T251" t="s">
        <v>788</v>
      </c>
      <c r="U251" t="s">
        <v>510</v>
      </c>
    </row>
    <row r="252" spans="1:21" hidden="1" x14ac:dyDescent="0.3">
      <c r="A252" t="s">
        <v>27</v>
      </c>
      <c r="B252" t="s">
        <v>60</v>
      </c>
      <c r="C252" t="s">
        <v>16</v>
      </c>
      <c r="D252" t="s">
        <v>1051</v>
      </c>
      <c r="E252">
        <v>210</v>
      </c>
      <c r="F252">
        <v>325</v>
      </c>
      <c r="G252">
        <v>8</v>
      </c>
      <c r="H252">
        <v>20</v>
      </c>
      <c r="I252">
        <v>0.03</v>
      </c>
      <c r="J252">
        <f t="shared" si="8"/>
        <v>67.981080865195224</v>
      </c>
      <c r="K252">
        <f t="shared" si="9"/>
        <v>0.4</v>
      </c>
      <c r="L252">
        <v>3</v>
      </c>
      <c r="M252">
        <v>0.625</v>
      </c>
      <c r="N252">
        <v>220</v>
      </c>
      <c r="O252">
        <v>8000</v>
      </c>
      <c r="P252">
        <v>0</v>
      </c>
      <c r="Q252" t="s">
        <v>165</v>
      </c>
      <c r="S252" t="s">
        <v>532</v>
      </c>
      <c r="T252" t="s">
        <v>533</v>
      </c>
      <c r="U252" t="s">
        <v>526</v>
      </c>
    </row>
    <row r="253" spans="1:21" hidden="1" x14ac:dyDescent="0.3">
      <c r="A253" t="s">
        <v>348</v>
      </c>
      <c r="B253" t="s">
        <v>70</v>
      </c>
      <c r="C253" t="s">
        <v>66</v>
      </c>
      <c r="D253" t="s">
        <v>1050</v>
      </c>
      <c r="E253">
        <v>250</v>
      </c>
      <c r="F253">
        <v>320</v>
      </c>
      <c r="G253">
        <v>0</v>
      </c>
      <c r="H253">
        <v>70</v>
      </c>
      <c r="I253">
        <v>0.125</v>
      </c>
      <c r="J253">
        <f t="shared" si="8"/>
        <v>57.104107926763987</v>
      </c>
      <c r="K253">
        <f t="shared" si="9"/>
        <v>0</v>
      </c>
      <c r="L253">
        <v>10</v>
      </c>
      <c r="N253">
        <v>300</v>
      </c>
      <c r="O253">
        <v>10000</v>
      </c>
      <c r="P253">
        <v>0</v>
      </c>
      <c r="Q253" t="s">
        <v>321</v>
      </c>
    </row>
    <row r="254" spans="1:21" hidden="1" x14ac:dyDescent="0.3">
      <c r="A254" t="s">
        <v>930</v>
      </c>
      <c r="B254" t="s">
        <v>73</v>
      </c>
      <c r="C254" t="s">
        <v>66</v>
      </c>
      <c r="D254" t="s">
        <v>1051</v>
      </c>
      <c r="E254">
        <v>200</v>
      </c>
      <c r="F254">
        <v>330</v>
      </c>
      <c r="G254">
        <v>5</v>
      </c>
      <c r="H254">
        <v>20</v>
      </c>
      <c r="I254">
        <v>7.4999999999999997E-2</v>
      </c>
      <c r="J254">
        <f t="shared" si="8"/>
        <v>27.192432346078089</v>
      </c>
      <c r="K254">
        <f t="shared" si="9"/>
        <v>0.25</v>
      </c>
      <c r="N254">
        <v>160</v>
      </c>
      <c r="O254">
        <v>7000</v>
      </c>
      <c r="P254">
        <v>0</v>
      </c>
      <c r="Q254" t="s">
        <v>179</v>
      </c>
      <c r="S254" t="s">
        <v>940</v>
      </c>
      <c r="T254" t="s">
        <v>939</v>
      </c>
      <c r="U254" t="s">
        <v>449</v>
      </c>
    </row>
    <row r="255" spans="1:21" hidden="1" x14ac:dyDescent="0.3">
      <c r="A255" t="s">
        <v>348</v>
      </c>
      <c r="B255" t="s">
        <v>76</v>
      </c>
      <c r="C255" t="s">
        <v>66</v>
      </c>
      <c r="D255" t="s">
        <v>1050</v>
      </c>
      <c r="E255">
        <v>250</v>
      </c>
      <c r="F255">
        <v>280</v>
      </c>
      <c r="G255">
        <v>0</v>
      </c>
      <c r="H255">
        <v>90</v>
      </c>
      <c r="I255">
        <v>0.1125</v>
      </c>
      <c r="J255">
        <f t="shared" si="8"/>
        <v>81.577297038234263</v>
      </c>
      <c r="K255">
        <f t="shared" si="9"/>
        <v>0</v>
      </c>
      <c r="L255">
        <v>10</v>
      </c>
      <c r="N255">
        <v>300</v>
      </c>
      <c r="O255">
        <v>10000</v>
      </c>
      <c r="P255">
        <v>0</v>
      </c>
      <c r="Q255" t="s">
        <v>321</v>
      </c>
    </row>
    <row r="256" spans="1:21" hidden="1" x14ac:dyDescent="0.3">
      <c r="A256" t="s">
        <v>95</v>
      </c>
      <c r="B256" t="s">
        <v>96</v>
      </c>
      <c r="C256" t="s">
        <v>69</v>
      </c>
      <c r="D256" t="s">
        <v>1051</v>
      </c>
      <c r="E256">
        <v>150</v>
      </c>
      <c r="F256">
        <v>1050</v>
      </c>
      <c r="G256">
        <v>0</v>
      </c>
      <c r="H256">
        <v>380</v>
      </c>
      <c r="I256">
        <v>7</v>
      </c>
      <c r="J256">
        <f t="shared" si="8"/>
        <v>5.5356022990230391</v>
      </c>
      <c r="K256">
        <f t="shared" si="9"/>
        <v>0</v>
      </c>
      <c r="L256">
        <v>0</v>
      </c>
      <c r="M256">
        <v>2.5</v>
      </c>
      <c r="N256">
        <v>160000</v>
      </c>
      <c r="O256">
        <v>2560000</v>
      </c>
      <c r="P256">
        <v>0</v>
      </c>
      <c r="Q256" t="s">
        <v>166</v>
      </c>
    </row>
    <row r="257" spans="1:24" hidden="1" x14ac:dyDescent="0.3">
      <c r="A257" t="s">
        <v>95</v>
      </c>
      <c r="B257" t="s">
        <v>97</v>
      </c>
      <c r="C257" t="s">
        <v>69</v>
      </c>
      <c r="D257" t="s">
        <v>1051</v>
      </c>
      <c r="E257">
        <v>110</v>
      </c>
      <c r="F257">
        <v>900</v>
      </c>
      <c r="G257">
        <v>0</v>
      </c>
      <c r="H257">
        <v>506.7</v>
      </c>
      <c r="I257">
        <v>8.4</v>
      </c>
      <c r="J257">
        <f t="shared" si="8"/>
        <v>6.1510738704275738</v>
      </c>
      <c r="K257">
        <f t="shared" si="9"/>
        <v>0</v>
      </c>
      <c r="L257">
        <v>0</v>
      </c>
      <c r="M257">
        <v>2.5</v>
      </c>
      <c r="N257">
        <v>160000</v>
      </c>
      <c r="O257">
        <v>2560000</v>
      </c>
      <c r="P257">
        <v>0</v>
      </c>
      <c r="Q257" t="s">
        <v>166</v>
      </c>
    </row>
    <row r="258" spans="1:24" hidden="1" x14ac:dyDescent="0.3">
      <c r="A258" t="s">
        <v>990</v>
      </c>
      <c r="B258" t="s">
        <v>991</v>
      </c>
      <c r="C258" t="s">
        <v>992</v>
      </c>
      <c r="D258" t="s">
        <v>1053</v>
      </c>
      <c r="E258">
        <v>366</v>
      </c>
      <c r="F258">
        <v>452.3</v>
      </c>
      <c r="G258">
        <v>600</v>
      </c>
      <c r="H258">
        <v>1000</v>
      </c>
      <c r="I258">
        <v>1.5</v>
      </c>
      <c r="J258">
        <f t="shared" si="8"/>
        <v>67.981080865195224</v>
      </c>
      <c r="K258">
        <f t="shared" si="9"/>
        <v>0.6</v>
      </c>
      <c r="L258">
        <v>10.5</v>
      </c>
      <c r="M258">
        <v>1.25</v>
      </c>
      <c r="N258">
        <v>7000</v>
      </c>
      <c r="O258">
        <v>300000</v>
      </c>
      <c r="P258">
        <v>15</v>
      </c>
      <c r="Q258" t="s">
        <v>993</v>
      </c>
      <c r="S258" t="s">
        <v>996</v>
      </c>
      <c r="T258" t="s">
        <v>994</v>
      </c>
      <c r="U258" t="s">
        <v>988</v>
      </c>
    </row>
    <row r="259" spans="1:24" hidden="1" x14ac:dyDescent="0.3">
      <c r="A259" t="s">
        <v>550</v>
      </c>
      <c r="B259" t="s">
        <v>551</v>
      </c>
      <c r="C259" t="s">
        <v>69</v>
      </c>
      <c r="D259" t="s">
        <v>1051</v>
      </c>
      <c r="E259">
        <v>710</v>
      </c>
      <c r="F259">
        <v>841</v>
      </c>
      <c r="G259">
        <v>0</v>
      </c>
      <c r="H259">
        <v>246.66</v>
      </c>
      <c r="I259">
        <v>18.14</v>
      </c>
      <c r="J259">
        <f t="shared" si="8"/>
        <v>1.386566709443968</v>
      </c>
      <c r="K259">
        <f t="shared" si="9"/>
        <v>0</v>
      </c>
      <c r="N259"/>
      <c r="R259" t="s">
        <v>552</v>
      </c>
    </row>
    <row r="260" spans="1:24" hidden="1" x14ac:dyDescent="0.3">
      <c r="A260" t="s">
        <v>367</v>
      </c>
      <c r="B260" t="s">
        <v>61</v>
      </c>
      <c r="C260" t="s">
        <v>69</v>
      </c>
      <c r="D260" t="s">
        <v>1051</v>
      </c>
      <c r="E260">
        <v>150</v>
      </c>
      <c r="F260">
        <v>750</v>
      </c>
      <c r="G260">
        <v>0</v>
      </c>
      <c r="H260">
        <v>12</v>
      </c>
      <c r="I260">
        <v>0.2</v>
      </c>
      <c r="J260">
        <f t="shared" si="8"/>
        <v>6.1182972778675691</v>
      </c>
      <c r="K260">
        <f t="shared" si="9"/>
        <v>0</v>
      </c>
      <c r="L260">
        <v>0</v>
      </c>
      <c r="M260">
        <v>0.625</v>
      </c>
      <c r="N260">
        <v>3500</v>
      </c>
      <c r="O260">
        <v>125000</v>
      </c>
      <c r="P260">
        <v>0</v>
      </c>
      <c r="Q260" t="s">
        <v>363</v>
      </c>
    </row>
    <row r="261" spans="1:24" hidden="1" x14ac:dyDescent="0.3">
      <c r="A261" t="s">
        <v>367</v>
      </c>
      <c r="B261" t="s">
        <v>97</v>
      </c>
      <c r="C261" t="s">
        <v>69</v>
      </c>
      <c r="D261" t="s">
        <v>1051</v>
      </c>
      <c r="E261">
        <v>110</v>
      </c>
      <c r="F261">
        <v>650</v>
      </c>
      <c r="G261">
        <v>0</v>
      </c>
      <c r="H261">
        <v>16</v>
      </c>
      <c r="I261">
        <v>0.24</v>
      </c>
      <c r="J261">
        <f t="shared" ref="J261:J324" si="10">H261 / 9.80665 / I261</f>
        <v>6.7981080865195223</v>
      </c>
      <c r="K261">
        <f t="shared" ref="K261:K324" si="11">G261 / H261</f>
        <v>0</v>
      </c>
      <c r="L261">
        <v>0</v>
      </c>
      <c r="M261">
        <v>0.625</v>
      </c>
      <c r="N261">
        <v>3500</v>
      </c>
      <c r="O261">
        <v>125000</v>
      </c>
      <c r="P261">
        <v>0</v>
      </c>
      <c r="Q261" t="s">
        <v>363</v>
      </c>
    </row>
    <row r="262" spans="1:24" hidden="1" x14ac:dyDescent="0.3">
      <c r="A262" t="s">
        <v>325</v>
      </c>
      <c r="B262" t="s">
        <v>83</v>
      </c>
      <c r="C262" t="s">
        <v>68</v>
      </c>
      <c r="D262" t="s">
        <v>1053</v>
      </c>
      <c r="E262">
        <v>380</v>
      </c>
      <c r="F262">
        <v>430</v>
      </c>
      <c r="G262">
        <v>250</v>
      </c>
      <c r="H262">
        <v>950</v>
      </c>
      <c r="I262">
        <v>1</v>
      </c>
      <c r="J262">
        <f t="shared" si="10"/>
        <v>96.873040232903193</v>
      </c>
      <c r="K262">
        <f t="shared" si="11"/>
        <v>0.26315789473684209</v>
      </c>
      <c r="N262">
        <v>9500</v>
      </c>
      <c r="O262">
        <v>192000</v>
      </c>
      <c r="P262">
        <v>50</v>
      </c>
      <c r="Q262" t="s">
        <v>321</v>
      </c>
    </row>
    <row r="263" spans="1:24" hidden="1" x14ac:dyDescent="0.3">
      <c r="A263" t="s">
        <v>282</v>
      </c>
      <c r="B263" t="s">
        <v>283</v>
      </c>
      <c r="C263" t="s">
        <v>69</v>
      </c>
      <c r="D263" t="s">
        <v>1051</v>
      </c>
      <c r="E263">
        <v>180</v>
      </c>
      <c r="F263">
        <v>1200</v>
      </c>
      <c r="G263">
        <v>0</v>
      </c>
      <c r="H263">
        <v>18</v>
      </c>
      <c r="I263">
        <v>0.35</v>
      </c>
      <c r="J263">
        <f t="shared" si="10"/>
        <v>5.2442548096007746</v>
      </c>
      <c r="K263">
        <f t="shared" si="11"/>
        <v>0</v>
      </c>
      <c r="N263">
        <v>8500</v>
      </c>
      <c r="O263">
        <v>450000</v>
      </c>
      <c r="P263">
        <v>0</v>
      </c>
      <c r="Q263" t="s">
        <v>284</v>
      </c>
    </row>
    <row r="264" spans="1:24" hidden="1" x14ac:dyDescent="0.3">
      <c r="A264" t="s">
        <v>285</v>
      </c>
      <c r="B264" t="s">
        <v>283</v>
      </c>
      <c r="C264" t="s">
        <v>69</v>
      </c>
      <c r="D264" t="s">
        <v>1051</v>
      </c>
      <c r="E264">
        <v>190</v>
      </c>
      <c r="F264">
        <v>1050</v>
      </c>
      <c r="G264">
        <v>0</v>
      </c>
      <c r="H264">
        <v>120</v>
      </c>
      <c r="I264">
        <v>2.2999999999999998</v>
      </c>
      <c r="J264">
        <f t="shared" si="10"/>
        <v>5.3202585024935392</v>
      </c>
      <c r="K264">
        <f t="shared" si="11"/>
        <v>0</v>
      </c>
      <c r="N264">
        <v>60000</v>
      </c>
      <c r="O264">
        <v>1550000</v>
      </c>
      <c r="P264">
        <v>0</v>
      </c>
      <c r="Q264" t="s">
        <v>284</v>
      </c>
    </row>
    <row r="265" spans="1:24" hidden="1" x14ac:dyDescent="0.3">
      <c r="A265" t="s">
        <v>330</v>
      </c>
      <c r="B265" t="s">
        <v>83</v>
      </c>
      <c r="D265" t="s">
        <v>1053</v>
      </c>
      <c r="E265">
        <v>350</v>
      </c>
      <c r="F265">
        <v>400</v>
      </c>
      <c r="G265">
        <v>600</v>
      </c>
      <c r="H265">
        <v>900</v>
      </c>
      <c r="I265">
        <v>1.2</v>
      </c>
      <c r="J265">
        <f t="shared" si="10"/>
        <v>76.478715973344634</v>
      </c>
      <c r="K265">
        <f t="shared" si="11"/>
        <v>0.66666666666666663</v>
      </c>
      <c r="L265">
        <v>0</v>
      </c>
      <c r="N265"/>
      <c r="Q265" t="s">
        <v>321</v>
      </c>
    </row>
    <row r="266" spans="1:24" hidden="1" x14ac:dyDescent="0.3">
      <c r="A266" t="s">
        <v>287</v>
      </c>
      <c r="B266" t="s">
        <v>283</v>
      </c>
      <c r="C266" t="s">
        <v>69</v>
      </c>
      <c r="D266" t="s">
        <v>1051</v>
      </c>
      <c r="E266">
        <v>190</v>
      </c>
      <c r="F266">
        <v>1000</v>
      </c>
      <c r="G266">
        <v>0</v>
      </c>
      <c r="H266">
        <v>160</v>
      </c>
      <c r="I266">
        <v>1.8</v>
      </c>
      <c r="J266">
        <f t="shared" si="10"/>
        <v>9.0641441153593618</v>
      </c>
      <c r="K266">
        <f t="shared" si="11"/>
        <v>0</v>
      </c>
      <c r="N266">
        <v>50000</v>
      </c>
      <c r="O266">
        <v>1250000</v>
      </c>
      <c r="P266">
        <v>0</v>
      </c>
      <c r="Q266" t="s">
        <v>284</v>
      </c>
    </row>
    <row r="267" spans="1:24" hidden="1" x14ac:dyDescent="0.3">
      <c r="A267" t="s">
        <v>279</v>
      </c>
      <c r="B267" t="s">
        <v>83</v>
      </c>
      <c r="C267" t="s">
        <v>264</v>
      </c>
      <c r="D267" t="s">
        <v>1052</v>
      </c>
      <c r="E267">
        <v>370</v>
      </c>
      <c r="F267">
        <v>458</v>
      </c>
      <c r="G267">
        <v>250</v>
      </c>
      <c r="H267">
        <v>850</v>
      </c>
      <c r="I267">
        <v>0.85499999999999998</v>
      </c>
      <c r="J267">
        <f t="shared" si="10"/>
        <v>101.37529602704551</v>
      </c>
      <c r="K267">
        <f t="shared" si="11"/>
        <v>0.29411764705882354</v>
      </c>
      <c r="L267">
        <v>16</v>
      </c>
      <c r="M267">
        <v>1</v>
      </c>
      <c r="N267">
        <v>6000</v>
      </c>
      <c r="O267">
        <v>700000</v>
      </c>
      <c r="P267">
        <v>96</v>
      </c>
      <c r="Q267" t="s">
        <v>278</v>
      </c>
      <c r="R267" t="s">
        <v>129</v>
      </c>
      <c r="S267" t="s">
        <v>496</v>
      </c>
      <c r="T267" t="s">
        <v>497</v>
      </c>
      <c r="U267" t="s">
        <v>493</v>
      </c>
    </row>
    <row r="268" spans="1:24" hidden="1" x14ac:dyDescent="0.3">
      <c r="A268" t="s">
        <v>37</v>
      </c>
      <c r="B268" t="s">
        <v>10</v>
      </c>
      <c r="C268" t="s">
        <v>16</v>
      </c>
      <c r="D268" t="s">
        <v>1050</v>
      </c>
      <c r="E268">
        <v>315</v>
      </c>
      <c r="F268">
        <v>420</v>
      </c>
      <c r="G268">
        <v>600</v>
      </c>
      <c r="H268">
        <v>850</v>
      </c>
      <c r="I268">
        <v>1.05</v>
      </c>
      <c r="J268">
        <f t="shared" si="10"/>
        <v>82.548455336308479</v>
      </c>
      <c r="K268">
        <f t="shared" si="11"/>
        <v>0.70588235294117652</v>
      </c>
      <c r="L268">
        <v>2</v>
      </c>
      <c r="M268">
        <v>2.5</v>
      </c>
      <c r="N268">
        <v>2200</v>
      </c>
      <c r="O268">
        <v>650000</v>
      </c>
      <c r="P268">
        <v>1</v>
      </c>
      <c r="Q268" t="s">
        <v>165</v>
      </c>
      <c r="R268" t="s">
        <v>129</v>
      </c>
      <c r="S268" t="s">
        <v>799</v>
      </c>
      <c r="T268" t="s">
        <v>772</v>
      </c>
      <c r="U268" t="s">
        <v>441</v>
      </c>
      <c r="V268" t="s">
        <v>796</v>
      </c>
    </row>
    <row r="269" spans="1:24" hidden="1" x14ac:dyDescent="0.3">
      <c r="A269" t="s">
        <v>294</v>
      </c>
      <c r="B269" t="s">
        <v>283</v>
      </c>
      <c r="C269" t="s">
        <v>293</v>
      </c>
      <c r="D269" t="s">
        <v>1051</v>
      </c>
      <c r="E269">
        <v>190</v>
      </c>
      <c r="F269">
        <v>1125</v>
      </c>
      <c r="G269">
        <v>0</v>
      </c>
      <c r="H269">
        <v>600</v>
      </c>
      <c r="I269">
        <v>10.5</v>
      </c>
      <c r="J269">
        <f t="shared" si="10"/>
        <v>5.8269497884453045</v>
      </c>
      <c r="K269">
        <f t="shared" si="11"/>
        <v>0</v>
      </c>
      <c r="N269">
        <v>250000</v>
      </c>
      <c r="O269">
        <v>4500000</v>
      </c>
      <c r="P269">
        <v>0</v>
      </c>
      <c r="Q269" t="s">
        <v>284</v>
      </c>
    </row>
    <row r="270" spans="1:24" hidden="1" x14ac:dyDescent="0.3">
      <c r="A270" t="s">
        <v>990</v>
      </c>
      <c r="B270" t="s">
        <v>991</v>
      </c>
      <c r="C270" t="s">
        <v>992</v>
      </c>
      <c r="D270" t="s">
        <v>1053</v>
      </c>
      <c r="E270">
        <v>366</v>
      </c>
      <c r="F270">
        <v>452.3</v>
      </c>
      <c r="G270">
        <v>600</v>
      </c>
      <c r="H270">
        <v>850</v>
      </c>
      <c r="I270">
        <v>1.35</v>
      </c>
      <c r="J270">
        <f t="shared" si="10"/>
        <v>64.204354150462152</v>
      </c>
      <c r="K270">
        <f t="shared" si="11"/>
        <v>0.70588235294117652</v>
      </c>
      <c r="L270">
        <v>10.5</v>
      </c>
      <c r="M270">
        <v>1.25</v>
      </c>
      <c r="N270">
        <v>5500</v>
      </c>
      <c r="O270">
        <v>300000</v>
      </c>
      <c r="P270">
        <v>15</v>
      </c>
      <c r="Q270" t="s">
        <v>993</v>
      </c>
      <c r="S270" t="s">
        <v>996</v>
      </c>
      <c r="T270" t="s">
        <v>982</v>
      </c>
      <c r="U270" t="s">
        <v>988</v>
      </c>
    </row>
    <row r="271" spans="1:24" s="14" customFormat="1" hidden="1" x14ac:dyDescent="0.3">
      <c r="A271" t="s">
        <v>295</v>
      </c>
      <c r="B271" t="s">
        <v>283</v>
      </c>
      <c r="C271" t="s">
        <v>293</v>
      </c>
      <c r="D271" t="s">
        <v>1053</v>
      </c>
      <c r="E271">
        <v>3600</v>
      </c>
      <c r="F271">
        <v>3850</v>
      </c>
      <c r="G271">
        <v>0</v>
      </c>
      <c r="H271">
        <v>3500</v>
      </c>
      <c r="I271">
        <v>22</v>
      </c>
      <c r="J271">
        <f t="shared" si="10"/>
        <v>16.222757933739768</v>
      </c>
      <c r="K271">
        <f t="shared" si="11"/>
        <v>0</v>
      </c>
      <c r="L271"/>
      <c r="M271"/>
      <c r="N271">
        <v>1600000</v>
      </c>
      <c r="O271">
        <v>18000000</v>
      </c>
      <c r="P271">
        <v>0</v>
      </c>
      <c r="Q271" t="s">
        <v>284</v>
      </c>
      <c r="R271"/>
      <c r="S271"/>
      <c r="T271"/>
      <c r="U271"/>
      <c r="V271"/>
      <c r="W271"/>
      <c r="X271"/>
    </row>
    <row r="272" spans="1:24" s="14" customFormat="1" hidden="1" x14ac:dyDescent="0.3">
      <c r="A272" t="s">
        <v>288</v>
      </c>
      <c r="B272" t="s">
        <v>283</v>
      </c>
      <c r="C272" t="s">
        <v>69</v>
      </c>
      <c r="D272" t="s">
        <v>1051</v>
      </c>
      <c r="E272">
        <v>600</v>
      </c>
      <c r="F272">
        <v>2100</v>
      </c>
      <c r="G272">
        <v>0</v>
      </c>
      <c r="H272">
        <v>900</v>
      </c>
      <c r="I272">
        <v>10</v>
      </c>
      <c r="J272">
        <f t="shared" si="10"/>
        <v>9.1774459168013554</v>
      </c>
      <c r="K272">
        <f t="shared" si="11"/>
        <v>0</v>
      </c>
      <c r="L272"/>
      <c r="M272"/>
      <c r="N272">
        <v>400000</v>
      </c>
      <c r="O272">
        <v>4500000</v>
      </c>
      <c r="P272">
        <v>0</v>
      </c>
      <c r="Q272" t="s">
        <v>284</v>
      </c>
      <c r="R272"/>
      <c r="S272"/>
      <c r="T272"/>
      <c r="U272"/>
      <c r="V272"/>
      <c r="W272"/>
      <c r="X272"/>
    </row>
    <row r="273" spans="1:21" hidden="1" x14ac:dyDescent="0.3">
      <c r="A273" t="s">
        <v>279</v>
      </c>
      <c r="B273" t="s">
        <v>83</v>
      </c>
      <c r="C273" t="s">
        <v>264</v>
      </c>
      <c r="D273" t="s">
        <v>1053</v>
      </c>
      <c r="E273">
        <v>365</v>
      </c>
      <c r="F273">
        <v>455</v>
      </c>
      <c r="G273">
        <v>250</v>
      </c>
      <c r="H273">
        <v>800</v>
      </c>
      <c r="I273">
        <v>0.9</v>
      </c>
      <c r="J273">
        <f t="shared" si="10"/>
        <v>90.641441153593618</v>
      </c>
      <c r="K273">
        <f t="shared" si="11"/>
        <v>0.3125</v>
      </c>
      <c r="L273">
        <v>16</v>
      </c>
      <c r="M273">
        <v>1</v>
      </c>
      <c r="N273">
        <v>5500</v>
      </c>
      <c r="O273">
        <v>700000</v>
      </c>
      <c r="P273">
        <v>20</v>
      </c>
      <c r="Q273" t="s">
        <v>278</v>
      </c>
      <c r="R273" t="s">
        <v>129</v>
      </c>
      <c r="S273" t="s">
        <v>496</v>
      </c>
      <c r="T273" t="s">
        <v>495</v>
      </c>
      <c r="U273" t="s">
        <v>493</v>
      </c>
    </row>
    <row r="274" spans="1:21" hidden="1" x14ac:dyDescent="0.3">
      <c r="A274" t="s">
        <v>289</v>
      </c>
      <c r="B274" t="s">
        <v>290</v>
      </c>
      <c r="C274" t="s">
        <v>69</v>
      </c>
      <c r="D274" t="s">
        <v>1051</v>
      </c>
      <c r="E274">
        <v>1200</v>
      </c>
      <c r="F274">
        <v>3500</v>
      </c>
      <c r="G274">
        <v>0</v>
      </c>
      <c r="H274">
        <v>1700</v>
      </c>
      <c r="I274">
        <v>16</v>
      </c>
      <c r="J274">
        <f t="shared" si="10"/>
        <v>10.834484762890488</v>
      </c>
      <c r="K274">
        <f t="shared" si="11"/>
        <v>0</v>
      </c>
      <c r="N274">
        <v>450000</v>
      </c>
      <c r="O274">
        <v>4500000</v>
      </c>
      <c r="P274">
        <v>0</v>
      </c>
      <c r="Q274" t="s">
        <v>284</v>
      </c>
      <c r="R274" t="s">
        <v>291</v>
      </c>
    </row>
    <row r="275" spans="1:21" hidden="1" x14ac:dyDescent="0.3">
      <c r="A275" t="s">
        <v>963</v>
      </c>
      <c r="B275" t="s">
        <v>73</v>
      </c>
      <c r="C275" t="s">
        <v>66</v>
      </c>
      <c r="D275" t="s">
        <v>1051</v>
      </c>
      <c r="E275">
        <v>150</v>
      </c>
      <c r="F275">
        <v>335</v>
      </c>
      <c r="G275">
        <v>1.5</v>
      </c>
      <c r="H275">
        <v>17.5</v>
      </c>
      <c r="I275">
        <v>0.06</v>
      </c>
      <c r="J275">
        <f t="shared" si="10"/>
        <v>29.741722878522911</v>
      </c>
      <c r="K275">
        <f t="shared" si="11"/>
        <v>8.5714285714285715E-2</v>
      </c>
      <c r="N275">
        <v>70</v>
      </c>
      <c r="O275">
        <v>5000</v>
      </c>
      <c r="P275">
        <v>100</v>
      </c>
      <c r="Q275" t="s">
        <v>190</v>
      </c>
      <c r="R275" t="s">
        <v>972</v>
      </c>
      <c r="S275" t="s">
        <v>966</v>
      </c>
      <c r="T275" t="s">
        <v>973</v>
      </c>
      <c r="U275" t="s">
        <v>449</v>
      </c>
    </row>
    <row r="276" spans="1:21" hidden="1" x14ac:dyDescent="0.3">
      <c r="A276" t="s">
        <v>39</v>
      </c>
      <c r="B276" t="s">
        <v>73</v>
      </c>
      <c r="C276" t="s">
        <v>66</v>
      </c>
      <c r="D276" t="s">
        <v>1050</v>
      </c>
      <c r="E276">
        <v>260</v>
      </c>
      <c r="F276">
        <v>310</v>
      </c>
      <c r="G276">
        <v>4</v>
      </c>
      <c r="H276">
        <v>40</v>
      </c>
      <c r="I276">
        <v>0.04</v>
      </c>
      <c r="J276">
        <f t="shared" si="10"/>
        <v>101.97162129779282</v>
      </c>
      <c r="K276">
        <f t="shared" si="11"/>
        <v>0.1</v>
      </c>
      <c r="L276">
        <v>6</v>
      </c>
      <c r="N276">
        <v>100</v>
      </c>
      <c r="O276">
        <v>25000</v>
      </c>
      <c r="P276">
        <v>0</v>
      </c>
      <c r="Q276" t="s">
        <v>165</v>
      </c>
      <c r="S276" t="s">
        <v>525</v>
      </c>
      <c r="T276" t="s">
        <v>452</v>
      </c>
      <c r="U276" t="s">
        <v>449</v>
      </c>
    </row>
    <row r="277" spans="1:21" hidden="1" x14ac:dyDescent="0.3">
      <c r="A277" t="s">
        <v>39</v>
      </c>
      <c r="B277" t="s">
        <v>64</v>
      </c>
      <c r="C277" t="s">
        <v>66</v>
      </c>
      <c r="D277" t="s">
        <v>1050</v>
      </c>
      <c r="E277">
        <v>250</v>
      </c>
      <c r="F277">
        <v>300</v>
      </c>
      <c r="G277">
        <v>4</v>
      </c>
      <c r="H277">
        <v>40</v>
      </c>
      <c r="I277">
        <v>3.5000000000000003E-2</v>
      </c>
      <c r="J277">
        <f t="shared" si="10"/>
        <v>116.53899576890608</v>
      </c>
      <c r="K277">
        <f t="shared" si="11"/>
        <v>0.1</v>
      </c>
      <c r="L277">
        <v>6</v>
      </c>
      <c r="N277">
        <v>100</v>
      </c>
      <c r="O277">
        <v>25000</v>
      </c>
      <c r="P277">
        <v>0</v>
      </c>
      <c r="Q277" t="s">
        <v>165</v>
      </c>
      <c r="S277" t="s">
        <v>525</v>
      </c>
      <c r="T277" t="s">
        <v>453</v>
      </c>
      <c r="U277" t="s">
        <v>449</v>
      </c>
    </row>
    <row r="278" spans="1:21" hidden="1" x14ac:dyDescent="0.3">
      <c r="A278" t="s">
        <v>259</v>
      </c>
      <c r="B278" t="s">
        <v>73</v>
      </c>
      <c r="C278" t="s">
        <v>66</v>
      </c>
      <c r="D278" t="s">
        <v>1051</v>
      </c>
      <c r="E278">
        <v>200</v>
      </c>
      <c r="F278">
        <v>330</v>
      </c>
      <c r="G278">
        <v>0</v>
      </c>
      <c r="H278">
        <v>15</v>
      </c>
      <c r="I278">
        <v>1.4999999999999999E-2</v>
      </c>
      <c r="J278">
        <f t="shared" si="10"/>
        <v>101.97162129779284</v>
      </c>
      <c r="K278">
        <f t="shared" si="11"/>
        <v>0</v>
      </c>
      <c r="L278">
        <v>2</v>
      </c>
      <c r="M278">
        <v>0.625</v>
      </c>
      <c r="N278">
        <v>50</v>
      </c>
      <c r="O278">
        <v>10000</v>
      </c>
      <c r="P278">
        <v>0</v>
      </c>
      <c r="Q278" t="s">
        <v>260</v>
      </c>
      <c r="S278" t="s">
        <v>472</v>
      </c>
      <c r="T278" t="s">
        <v>452</v>
      </c>
      <c r="U278" t="s">
        <v>449</v>
      </c>
    </row>
    <row r="279" spans="1:21" hidden="1" x14ac:dyDescent="0.3">
      <c r="A279" t="s">
        <v>259</v>
      </c>
      <c r="B279" t="s">
        <v>89</v>
      </c>
      <c r="C279" t="s">
        <v>66</v>
      </c>
      <c r="D279" t="s">
        <v>1051</v>
      </c>
      <c r="E279">
        <v>200</v>
      </c>
      <c r="F279">
        <v>315</v>
      </c>
      <c r="G279">
        <v>0</v>
      </c>
      <c r="H279">
        <v>15</v>
      </c>
      <c r="I279">
        <v>1.2E-2</v>
      </c>
      <c r="J279">
        <f t="shared" si="10"/>
        <v>127.46452662224104</v>
      </c>
      <c r="K279">
        <f t="shared" si="11"/>
        <v>0</v>
      </c>
      <c r="L279">
        <v>2</v>
      </c>
      <c r="M279">
        <v>0.625</v>
      </c>
      <c r="N279">
        <v>50</v>
      </c>
      <c r="O279">
        <v>10000</v>
      </c>
      <c r="P279">
        <v>0</v>
      </c>
      <c r="Q279" t="s">
        <v>260</v>
      </c>
      <c r="S279" t="s">
        <v>472</v>
      </c>
      <c r="T279" t="s">
        <v>453</v>
      </c>
      <c r="U279" t="s">
        <v>449</v>
      </c>
    </row>
    <row r="280" spans="1:21" hidden="1" x14ac:dyDescent="0.3">
      <c r="A280" t="s">
        <v>963</v>
      </c>
      <c r="B280" t="s">
        <v>73</v>
      </c>
      <c r="C280" t="s">
        <v>66</v>
      </c>
      <c r="D280" t="s">
        <v>1051</v>
      </c>
      <c r="E280">
        <v>150</v>
      </c>
      <c r="F280">
        <v>330</v>
      </c>
      <c r="G280">
        <v>1.5</v>
      </c>
      <c r="H280">
        <v>12.5</v>
      </c>
      <c r="I280">
        <v>4.4999999999999998E-2</v>
      </c>
      <c r="J280">
        <f t="shared" si="10"/>
        <v>28.32545036049801</v>
      </c>
      <c r="K280">
        <f t="shared" si="11"/>
        <v>0.12</v>
      </c>
      <c r="N280">
        <v>35</v>
      </c>
      <c r="O280">
        <v>5000</v>
      </c>
      <c r="P280">
        <v>100</v>
      </c>
      <c r="Q280" t="s">
        <v>179</v>
      </c>
      <c r="R280" t="s">
        <v>964</v>
      </c>
      <c r="S280" t="s">
        <v>966</v>
      </c>
      <c r="T280" t="s">
        <v>965</v>
      </c>
      <c r="U280" t="s">
        <v>449</v>
      </c>
    </row>
    <row r="281" spans="1:21" hidden="1" x14ac:dyDescent="0.3">
      <c r="A281" t="s">
        <v>71</v>
      </c>
      <c r="B281" t="s">
        <v>65</v>
      </c>
      <c r="C281" t="s">
        <v>18</v>
      </c>
      <c r="D281" t="s">
        <v>1051</v>
      </c>
      <c r="E281">
        <v>90</v>
      </c>
      <c r="F281">
        <v>363</v>
      </c>
      <c r="G281">
        <v>80</v>
      </c>
      <c r="H281">
        <v>250</v>
      </c>
      <c r="I281">
        <v>0.48</v>
      </c>
      <c r="J281">
        <f t="shared" si="10"/>
        <v>53.110219425933771</v>
      </c>
      <c r="K281">
        <f t="shared" si="11"/>
        <v>0.32</v>
      </c>
      <c r="L281">
        <v>0.5</v>
      </c>
      <c r="M281">
        <v>2.5</v>
      </c>
      <c r="N281">
        <v>1200</v>
      </c>
      <c r="O281">
        <v>64000</v>
      </c>
      <c r="P281">
        <v>50</v>
      </c>
      <c r="Q281" t="s">
        <v>166</v>
      </c>
      <c r="S281" t="s">
        <v>777</v>
      </c>
      <c r="T281" t="s">
        <v>774</v>
      </c>
      <c r="U281" t="s">
        <v>477</v>
      </c>
    </row>
    <row r="282" spans="1:21" hidden="1" x14ac:dyDescent="0.3">
      <c r="A282" t="s">
        <v>71</v>
      </c>
      <c r="B282" t="s">
        <v>65</v>
      </c>
      <c r="C282" t="s">
        <v>18</v>
      </c>
      <c r="D282" t="s">
        <v>1051</v>
      </c>
      <c r="E282">
        <v>90</v>
      </c>
      <c r="F282">
        <v>355</v>
      </c>
      <c r="G282">
        <v>80</v>
      </c>
      <c r="H282">
        <v>225</v>
      </c>
      <c r="I282">
        <v>0.45</v>
      </c>
      <c r="J282">
        <f t="shared" si="10"/>
        <v>50.985810648896418</v>
      </c>
      <c r="K282">
        <f t="shared" si="11"/>
        <v>0.35555555555555557</v>
      </c>
      <c r="L282">
        <v>0.5</v>
      </c>
      <c r="M282">
        <v>2.5</v>
      </c>
      <c r="N282">
        <v>800</v>
      </c>
      <c r="O282">
        <v>64000</v>
      </c>
      <c r="P282">
        <v>20</v>
      </c>
      <c r="Q282" t="s">
        <v>166</v>
      </c>
      <c r="S282" t="s">
        <v>777</v>
      </c>
      <c r="T282" t="s">
        <v>771</v>
      </c>
      <c r="U282" t="s">
        <v>477</v>
      </c>
    </row>
    <row r="283" spans="1:21" hidden="1" x14ac:dyDescent="0.3">
      <c r="A283" t="s">
        <v>235</v>
      </c>
      <c r="B283" t="s">
        <v>63</v>
      </c>
      <c r="C283" t="s">
        <v>63</v>
      </c>
      <c r="D283" t="s">
        <v>1050</v>
      </c>
      <c r="E283">
        <v>265</v>
      </c>
      <c r="F283">
        <v>273</v>
      </c>
      <c r="G283">
        <v>7080</v>
      </c>
      <c r="H283">
        <v>7080</v>
      </c>
      <c r="I283">
        <v>33</v>
      </c>
      <c r="J283">
        <f t="shared" si="10"/>
        <v>21.87754784207192</v>
      </c>
      <c r="K283">
        <f t="shared" si="11"/>
        <v>1</v>
      </c>
      <c r="L283">
        <v>5</v>
      </c>
      <c r="M283">
        <v>3</v>
      </c>
      <c r="N283">
        <v>11000</v>
      </c>
      <c r="O283">
        <v>500000</v>
      </c>
      <c r="P283">
        <v>1</v>
      </c>
      <c r="Q283" t="s">
        <v>236</v>
      </c>
      <c r="R283" t="s">
        <v>237</v>
      </c>
    </row>
    <row r="284" spans="1:21" hidden="1" x14ac:dyDescent="0.3">
      <c r="A284" t="s">
        <v>336</v>
      </c>
      <c r="B284" t="s">
        <v>327</v>
      </c>
      <c r="C284" t="s">
        <v>328</v>
      </c>
      <c r="D284" t="s">
        <v>1050</v>
      </c>
      <c r="E284">
        <v>9600</v>
      </c>
      <c r="F284">
        <v>9600</v>
      </c>
      <c r="G284">
        <v>0</v>
      </c>
      <c r="H284">
        <v>95</v>
      </c>
      <c r="I284">
        <v>0.45</v>
      </c>
      <c r="J284">
        <f t="shared" si="10"/>
        <v>21.527342273978483</v>
      </c>
      <c r="K284">
        <f t="shared" si="11"/>
        <v>0</v>
      </c>
      <c r="N284">
        <v>5000</v>
      </c>
      <c r="O284">
        <v>150000</v>
      </c>
      <c r="P284">
        <v>0</v>
      </c>
      <c r="Q284" t="s">
        <v>321</v>
      </c>
    </row>
    <row r="285" spans="1:21" hidden="1" x14ac:dyDescent="0.3">
      <c r="A285" t="s">
        <v>241</v>
      </c>
      <c r="B285" t="s">
        <v>63</v>
      </c>
      <c r="C285" t="s">
        <v>125</v>
      </c>
      <c r="D285" t="s">
        <v>1051</v>
      </c>
      <c r="E285">
        <v>165</v>
      </c>
      <c r="F285">
        <v>310</v>
      </c>
      <c r="G285">
        <v>160</v>
      </c>
      <c r="H285">
        <v>160</v>
      </c>
      <c r="I285">
        <v>0.4</v>
      </c>
      <c r="J285">
        <f t="shared" si="10"/>
        <v>40.788648519117125</v>
      </c>
      <c r="K285">
        <f t="shared" si="11"/>
        <v>1</v>
      </c>
      <c r="L285">
        <v>2</v>
      </c>
      <c r="N285">
        <v>5400</v>
      </c>
      <c r="O285">
        <v>10000</v>
      </c>
      <c r="P285">
        <v>1</v>
      </c>
      <c r="Q285" t="s">
        <v>240</v>
      </c>
      <c r="R285" t="s">
        <v>242</v>
      </c>
    </row>
    <row r="286" spans="1:21" hidden="1" x14ac:dyDescent="0.3">
      <c r="A286" t="s">
        <v>875</v>
      </c>
      <c r="B286" t="s">
        <v>91</v>
      </c>
      <c r="C286" t="s">
        <v>16</v>
      </c>
      <c r="D286" t="s">
        <v>1049</v>
      </c>
      <c r="E286">
        <v>293</v>
      </c>
      <c r="F286">
        <v>329</v>
      </c>
      <c r="G286">
        <v>237.84</v>
      </c>
      <c r="H286">
        <v>880.92</v>
      </c>
      <c r="I286">
        <v>0.7</v>
      </c>
      <c r="J286">
        <f t="shared" si="10"/>
        <v>128.32691519093095</v>
      </c>
      <c r="K286">
        <f t="shared" si="11"/>
        <v>0.26999046451437136</v>
      </c>
      <c r="L286">
        <v>8</v>
      </c>
      <c r="M286">
        <v>1.25</v>
      </c>
      <c r="N286">
        <v>1550</v>
      </c>
      <c r="P286">
        <v>100</v>
      </c>
      <c r="Q286" t="s">
        <v>1082</v>
      </c>
      <c r="R286" t="s">
        <v>1084</v>
      </c>
      <c r="S286" t="s">
        <v>1100</v>
      </c>
      <c r="T286" t="s">
        <v>1085</v>
      </c>
      <c r="U286" t="s">
        <v>924</v>
      </c>
    </row>
    <row r="287" spans="1:21" hidden="1" x14ac:dyDescent="0.3">
      <c r="A287" t="s">
        <v>344</v>
      </c>
      <c r="B287" t="s">
        <v>327</v>
      </c>
      <c r="C287" t="s">
        <v>345</v>
      </c>
      <c r="D287" t="s">
        <v>1050</v>
      </c>
      <c r="E287">
        <v>4000</v>
      </c>
      <c r="F287">
        <v>4000</v>
      </c>
      <c r="G287">
        <v>0</v>
      </c>
      <c r="H287">
        <v>200</v>
      </c>
      <c r="I287">
        <v>4.5</v>
      </c>
      <c r="J287">
        <f t="shared" si="10"/>
        <v>4.5320720576796809</v>
      </c>
      <c r="K287">
        <f t="shared" si="11"/>
        <v>0</v>
      </c>
      <c r="L287">
        <v>5</v>
      </c>
      <c r="N287">
        <v>90000</v>
      </c>
      <c r="O287">
        <v>150000</v>
      </c>
      <c r="P287">
        <v>0</v>
      </c>
      <c r="Q287" t="s">
        <v>321</v>
      </c>
    </row>
    <row r="288" spans="1:21" hidden="1" x14ac:dyDescent="0.3">
      <c r="A288" t="s">
        <v>1104</v>
      </c>
      <c r="B288" t="s">
        <v>91</v>
      </c>
      <c r="C288" t="s">
        <v>16</v>
      </c>
      <c r="D288" t="s">
        <v>1105</v>
      </c>
      <c r="E288" s="11">
        <v>200</v>
      </c>
      <c r="F288" s="11">
        <v>350</v>
      </c>
      <c r="G288">
        <v>280</v>
      </c>
      <c r="H288">
        <v>875</v>
      </c>
      <c r="I288">
        <v>0.88</v>
      </c>
      <c r="J288" s="3">
        <f t="shared" si="10"/>
        <v>101.39223708587355</v>
      </c>
      <c r="K288">
        <f t="shared" si="11"/>
        <v>0.32</v>
      </c>
      <c r="L288">
        <v>8</v>
      </c>
      <c r="M288">
        <v>2.25</v>
      </c>
      <c r="N288" s="9">
        <v>1650</v>
      </c>
      <c r="P288">
        <v>100</v>
      </c>
      <c r="Q288" t="s">
        <v>1094</v>
      </c>
      <c r="R288" t="s">
        <v>1106</v>
      </c>
      <c r="S288" t="s">
        <v>1107</v>
      </c>
      <c r="T288" t="s">
        <v>1104</v>
      </c>
      <c r="U288" t="s">
        <v>924</v>
      </c>
    </row>
    <row r="289" spans="1:21" hidden="1" x14ac:dyDescent="0.3">
      <c r="A289" t="s">
        <v>1081</v>
      </c>
      <c r="B289" t="s">
        <v>91</v>
      </c>
      <c r="C289" t="s">
        <v>16</v>
      </c>
      <c r="D289" t="s">
        <v>1050</v>
      </c>
      <c r="E289">
        <v>293.89999999999998</v>
      </c>
      <c r="F289">
        <v>320.2</v>
      </c>
      <c r="G289">
        <v>259.74</v>
      </c>
      <c r="H289">
        <v>860.4</v>
      </c>
      <c r="I289">
        <v>0.75</v>
      </c>
      <c r="J289">
        <f t="shared" si="10"/>
        <v>116.98184395282793</v>
      </c>
      <c r="K289">
        <f t="shared" si="11"/>
        <v>0.30188284518828451</v>
      </c>
      <c r="L289">
        <v>8</v>
      </c>
      <c r="M289">
        <v>1.25</v>
      </c>
      <c r="N289">
        <v>1500</v>
      </c>
      <c r="P289">
        <v>100</v>
      </c>
      <c r="Q289" t="s">
        <v>1094</v>
      </c>
      <c r="R289" t="s">
        <v>1103</v>
      </c>
      <c r="S289" t="s">
        <v>1100</v>
      </c>
      <c r="T289" t="s">
        <v>1102</v>
      </c>
      <c r="U289" t="s">
        <v>924</v>
      </c>
    </row>
    <row r="290" spans="1:21" hidden="1" x14ac:dyDescent="0.3">
      <c r="A290" t="s">
        <v>158</v>
      </c>
      <c r="B290" t="s">
        <v>91</v>
      </c>
      <c r="C290" t="s">
        <v>16</v>
      </c>
      <c r="D290" t="s">
        <v>1051</v>
      </c>
      <c r="E290">
        <v>90</v>
      </c>
      <c r="F290">
        <v>364</v>
      </c>
      <c r="G290">
        <v>185</v>
      </c>
      <c r="H290">
        <v>850</v>
      </c>
      <c r="I290">
        <v>0.95</v>
      </c>
      <c r="J290">
        <f t="shared" si="10"/>
        <v>91.237766424340961</v>
      </c>
      <c r="K290">
        <f t="shared" si="11"/>
        <v>0.21764705882352942</v>
      </c>
      <c r="M290">
        <v>1.875</v>
      </c>
      <c r="N290">
        <v>1800</v>
      </c>
      <c r="O290">
        <v>360000</v>
      </c>
      <c r="P290">
        <v>24</v>
      </c>
      <c r="Q290" t="s">
        <v>167</v>
      </c>
      <c r="S290" t="s">
        <v>978</v>
      </c>
      <c r="T290" t="s">
        <v>981</v>
      </c>
      <c r="U290" t="s">
        <v>434</v>
      </c>
    </row>
    <row r="291" spans="1:21" hidden="1" x14ac:dyDescent="0.3">
      <c r="A291" t="s">
        <v>401</v>
      </c>
      <c r="B291" t="s">
        <v>91</v>
      </c>
      <c r="C291" t="s">
        <v>16</v>
      </c>
      <c r="D291" t="s">
        <v>1051</v>
      </c>
      <c r="E291">
        <v>200</v>
      </c>
      <c r="F291">
        <v>352</v>
      </c>
      <c r="G291">
        <v>431.27600000000001</v>
      </c>
      <c r="H291">
        <v>836</v>
      </c>
      <c r="I291">
        <v>0.8</v>
      </c>
      <c r="J291">
        <f t="shared" si="10"/>
        <v>106.5603442561935</v>
      </c>
      <c r="K291">
        <f t="shared" si="11"/>
        <v>0.51588038277511961</v>
      </c>
      <c r="L291">
        <v>8</v>
      </c>
      <c r="N291">
        <v>1900</v>
      </c>
      <c r="O291">
        <v>20000</v>
      </c>
      <c r="P291">
        <v>50</v>
      </c>
      <c r="Q291" t="s">
        <v>179</v>
      </c>
      <c r="S291" t="s">
        <v>1072</v>
      </c>
      <c r="T291" t="s">
        <v>1057</v>
      </c>
      <c r="U291" t="s">
        <v>924</v>
      </c>
    </row>
    <row r="292" spans="1:21" hidden="1" x14ac:dyDescent="0.3">
      <c r="A292" t="s">
        <v>397</v>
      </c>
      <c r="B292" t="s">
        <v>91</v>
      </c>
      <c r="C292" t="s">
        <v>16</v>
      </c>
      <c r="D292" t="s">
        <v>1054</v>
      </c>
      <c r="E292">
        <v>280</v>
      </c>
      <c r="F292">
        <v>337</v>
      </c>
      <c r="G292">
        <v>621.20000000000005</v>
      </c>
      <c r="H292">
        <v>815.32500000000005</v>
      </c>
      <c r="I292">
        <v>0.88</v>
      </c>
      <c r="J292">
        <f t="shared" si="10"/>
        <v>94.477286516616985</v>
      </c>
      <c r="K292">
        <f t="shared" si="11"/>
        <v>0.76190476190476197</v>
      </c>
      <c r="L292">
        <v>8</v>
      </c>
      <c r="M292">
        <v>1.5</v>
      </c>
      <c r="N292">
        <v>1700</v>
      </c>
      <c r="O292">
        <v>200000</v>
      </c>
      <c r="P292">
        <v>20</v>
      </c>
      <c r="Q292" t="s">
        <v>179</v>
      </c>
      <c r="S292" t="s">
        <v>979</v>
      </c>
      <c r="U292" t="s">
        <v>924</v>
      </c>
    </row>
    <row r="293" spans="1:21" hidden="1" x14ac:dyDescent="0.3">
      <c r="A293" t="s">
        <v>254</v>
      </c>
      <c r="B293" t="s">
        <v>76</v>
      </c>
      <c r="C293" t="s">
        <v>16</v>
      </c>
      <c r="D293" t="s">
        <v>1051</v>
      </c>
      <c r="E293">
        <v>200</v>
      </c>
      <c r="F293">
        <v>330</v>
      </c>
      <c r="G293">
        <v>85</v>
      </c>
      <c r="H293">
        <v>170</v>
      </c>
      <c r="I293">
        <v>0.1275</v>
      </c>
      <c r="J293">
        <f t="shared" si="10"/>
        <v>135.96216173039045</v>
      </c>
      <c r="K293">
        <f t="shared" si="11"/>
        <v>0.5</v>
      </c>
      <c r="L293">
        <v>4</v>
      </c>
      <c r="M293">
        <v>1.25</v>
      </c>
      <c r="N293">
        <v>400</v>
      </c>
      <c r="O293">
        <v>80000</v>
      </c>
      <c r="P293">
        <v>10</v>
      </c>
      <c r="Q293" t="s">
        <v>252</v>
      </c>
      <c r="S293" t="s">
        <v>509</v>
      </c>
      <c r="T293" t="s">
        <v>508</v>
      </c>
      <c r="U293" t="s">
        <v>506</v>
      </c>
    </row>
    <row r="294" spans="1:21" hidden="1" x14ac:dyDescent="0.3">
      <c r="A294" t="s">
        <v>187</v>
      </c>
      <c r="B294" t="s">
        <v>93</v>
      </c>
      <c r="C294" t="s">
        <v>85</v>
      </c>
      <c r="D294" t="s">
        <v>1051</v>
      </c>
      <c r="E294">
        <v>100</v>
      </c>
      <c r="F294">
        <v>359</v>
      </c>
      <c r="G294">
        <v>100</v>
      </c>
      <c r="H294">
        <v>294.3</v>
      </c>
      <c r="I294">
        <v>0.54800000000000004</v>
      </c>
      <c r="J294">
        <f t="shared" si="10"/>
        <v>54.763226547336551</v>
      </c>
      <c r="K294">
        <f t="shared" si="11"/>
        <v>0.33978933061501865</v>
      </c>
      <c r="N294">
        <v>1100</v>
      </c>
      <c r="O294">
        <v>90000</v>
      </c>
      <c r="P294">
        <v>15</v>
      </c>
      <c r="Q294" t="s">
        <v>181</v>
      </c>
    </row>
    <row r="295" spans="1:21" hidden="1" x14ac:dyDescent="0.3">
      <c r="A295" t="s">
        <v>553</v>
      </c>
      <c r="B295" t="s">
        <v>551</v>
      </c>
      <c r="C295" t="s">
        <v>554</v>
      </c>
      <c r="D295" t="s">
        <v>1051</v>
      </c>
      <c r="E295">
        <v>710</v>
      </c>
      <c r="F295">
        <v>910</v>
      </c>
      <c r="G295">
        <v>0</v>
      </c>
      <c r="H295">
        <v>35.299999999999997</v>
      </c>
      <c r="I295">
        <v>2</v>
      </c>
      <c r="J295">
        <f t="shared" si="10"/>
        <v>1.7997991159060434</v>
      </c>
      <c r="K295">
        <f t="shared" si="11"/>
        <v>0</v>
      </c>
      <c r="N295"/>
      <c r="R295" t="s">
        <v>555</v>
      </c>
    </row>
    <row r="296" spans="1:21" hidden="1" x14ac:dyDescent="0.3">
      <c r="A296" t="s">
        <v>182</v>
      </c>
      <c r="B296" t="s">
        <v>93</v>
      </c>
      <c r="C296" t="s">
        <v>85</v>
      </c>
      <c r="D296" t="s">
        <v>1050</v>
      </c>
      <c r="E296">
        <v>294.3</v>
      </c>
      <c r="F296">
        <v>338</v>
      </c>
      <c r="G296">
        <v>564.29999999999995</v>
      </c>
      <c r="H296">
        <v>2013.5</v>
      </c>
      <c r="I296">
        <v>2.2290000000000001</v>
      </c>
      <c r="J296">
        <f t="shared" si="10"/>
        <v>92.112992141366462</v>
      </c>
      <c r="K296">
        <f t="shared" si="11"/>
        <v>0.28025825676682392</v>
      </c>
      <c r="M296">
        <v>1.45</v>
      </c>
      <c r="N296">
        <v>4500</v>
      </c>
      <c r="O296">
        <v>200000</v>
      </c>
      <c r="P296">
        <v>3</v>
      </c>
      <c r="Q296" t="s">
        <v>181</v>
      </c>
    </row>
    <row r="297" spans="1:21" hidden="1" x14ac:dyDescent="0.3">
      <c r="A297" t="s">
        <v>186</v>
      </c>
      <c r="B297" t="s">
        <v>93</v>
      </c>
      <c r="C297" t="s">
        <v>85</v>
      </c>
      <c r="D297" t="s">
        <v>1051</v>
      </c>
      <c r="E297">
        <v>112</v>
      </c>
      <c r="F297">
        <v>358</v>
      </c>
      <c r="G297">
        <v>564.29999999999995</v>
      </c>
      <c r="H297">
        <v>2461.9</v>
      </c>
      <c r="I297">
        <v>3</v>
      </c>
      <c r="J297">
        <f t="shared" si="10"/>
        <v>83.681311491012067</v>
      </c>
      <c r="K297">
        <f t="shared" si="11"/>
        <v>0.22921320930988259</v>
      </c>
      <c r="N297">
        <v>8000</v>
      </c>
      <c r="O297">
        <v>200000</v>
      </c>
      <c r="P297">
        <v>3</v>
      </c>
      <c r="Q297" t="s">
        <v>184</v>
      </c>
    </row>
    <row r="298" spans="1:21" hidden="1" x14ac:dyDescent="0.3">
      <c r="A298" t="s">
        <v>88</v>
      </c>
      <c r="B298" t="s">
        <v>76</v>
      </c>
      <c r="C298" t="s">
        <v>66</v>
      </c>
      <c r="D298" t="s">
        <v>1051</v>
      </c>
      <c r="E298">
        <v>205</v>
      </c>
      <c r="F298">
        <v>340</v>
      </c>
      <c r="G298">
        <v>6</v>
      </c>
      <c r="H298">
        <v>66</v>
      </c>
      <c r="I298">
        <v>5.5E-2</v>
      </c>
      <c r="J298">
        <f t="shared" si="10"/>
        <v>122.36594555735141</v>
      </c>
      <c r="K298">
        <f t="shared" si="11"/>
        <v>9.0909090909090912E-2</v>
      </c>
      <c r="L298">
        <v>0.5</v>
      </c>
      <c r="M298">
        <v>1.25</v>
      </c>
      <c r="N298">
        <v>350</v>
      </c>
      <c r="O298">
        <v>24000</v>
      </c>
      <c r="P298">
        <v>200</v>
      </c>
      <c r="Q298" t="s">
        <v>166</v>
      </c>
      <c r="S298" t="s">
        <v>778</v>
      </c>
      <c r="T298" t="s">
        <v>779</v>
      </c>
      <c r="U298" t="s">
        <v>455</v>
      </c>
    </row>
    <row r="299" spans="1:21" hidden="1" x14ac:dyDescent="0.3">
      <c r="A299" t="s">
        <v>6</v>
      </c>
      <c r="B299" t="s">
        <v>9</v>
      </c>
      <c r="C299" t="s">
        <v>18</v>
      </c>
      <c r="D299" t="s">
        <v>1050</v>
      </c>
      <c r="E299">
        <v>311</v>
      </c>
      <c r="F299">
        <v>338</v>
      </c>
      <c r="G299">
        <v>1950</v>
      </c>
      <c r="H299">
        <v>4152</v>
      </c>
      <c r="I299">
        <v>5.48</v>
      </c>
      <c r="J299">
        <f t="shared" si="10"/>
        <v>77.260250297159814</v>
      </c>
      <c r="K299">
        <f t="shared" si="11"/>
        <v>0.46965317919075145</v>
      </c>
      <c r="L299">
        <v>8</v>
      </c>
      <c r="M299">
        <v>3.75</v>
      </c>
      <c r="N299">
        <v>10000</v>
      </c>
      <c r="O299">
        <v>200000</v>
      </c>
      <c r="P299">
        <v>10</v>
      </c>
      <c r="Q299" t="s">
        <v>177</v>
      </c>
    </row>
    <row r="300" spans="1:21" hidden="1" x14ac:dyDescent="0.3">
      <c r="A300" t="s">
        <v>176</v>
      </c>
      <c r="B300" t="s">
        <v>93</v>
      </c>
      <c r="C300" t="s">
        <v>85</v>
      </c>
      <c r="D300" t="s">
        <v>1050</v>
      </c>
      <c r="E300">
        <v>311.89999999999998</v>
      </c>
      <c r="F300">
        <v>339.2</v>
      </c>
      <c r="G300">
        <v>562.95000000000005</v>
      </c>
      <c r="H300">
        <v>2189.25</v>
      </c>
      <c r="I300">
        <v>2.2000000000000002</v>
      </c>
      <c r="J300">
        <f t="shared" si="10"/>
        <v>101.47335087554224</v>
      </c>
      <c r="K300">
        <f t="shared" si="11"/>
        <v>0.25714285714285717</v>
      </c>
      <c r="M300">
        <v>1.45</v>
      </c>
      <c r="N300">
        <v>5000</v>
      </c>
      <c r="O300">
        <v>200000</v>
      </c>
      <c r="P300">
        <v>3</v>
      </c>
      <c r="Q300" t="s">
        <v>181</v>
      </c>
    </row>
    <row r="301" spans="1:21" hidden="1" x14ac:dyDescent="0.3">
      <c r="A301" t="s">
        <v>100</v>
      </c>
      <c r="B301" t="s">
        <v>93</v>
      </c>
      <c r="C301" t="s">
        <v>85</v>
      </c>
      <c r="D301" t="s">
        <v>1050</v>
      </c>
      <c r="E301">
        <v>310.7</v>
      </c>
      <c r="F301">
        <v>337</v>
      </c>
      <c r="G301">
        <v>564.29999999999995</v>
      </c>
      <c r="H301">
        <v>2194.5</v>
      </c>
      <c r="I301">
        <v>2.29</v>
      </c>
      <c r="J301">
        <f t="shared" si="10"/>
        <v>97.719092986028983</v>
      </c>
      <c r="K301">
        <f t="shared" si="11"/>
        <v>0.25714285714285712</v>
      </c>
      <c r="M301">
        <v>1.45</v>
      </c>
      <c r="N301">
        <v>5000</v>
      </c>
      <c r="O301">
        <v>200000</v>
      </c>
      <c r="P301">
        <v>3</v>
      </c>
      <c r="Q301" t="s">
        <v>181</v>
      </c>
    </row>
    <row r="302" spans="1:21" hidden="1" x14ac:dyDescent="0.3">
      <c r="A302" t="s">
        <v>183</v>
      </c>
      <c r="B302" t="s">
        <v>93</v>
      </c>
      <c r="C302" t="s">
        <v>85</v>
      </c>
      <c r="D302" t="s">
        <v>1050</v>
      </c>
      <c r="E302">
        <v>313</v>
      </c>
      <c r="F302">
        <v>339</v>
      </c>
      <c r="G302">
        <v>564.29999999999995</v>
      </c>
      <c r="H302">
        <v>2413.9</v>
      </c>
      <c r="I302">
        <v>2.4</v>
      </c>
      <c r="J302">
        <f t="shared" si="10"/>
        <v>102.56220693780922</v>
      </c>
      <c r="K302">
        <f t="shared" si="11"/>
        <v>0.23377107585235507</v>
      </c>
      <c r="N302">
        <v>6000</v>
      </c>
      <c r="O302">
        <v>200000</v>
      </c>
      <c r="P302">
        <v>15</v>
      </c>
      <c r="Q302" t="s">
        <v>184</v>
      </c>
    </row>
    <row r="303" spans="1:21" hidden="1" x14ac:dyDescent="0.3">
      <c r="A303" t="s">
        <v>188</v>
      </c>
      <c r="B303" t="s">
        <v>93</v>
      </c>
      <c r="C303" t="s">
        <v>85</v>
      </c>
      <c r="D303" t="s">
        <v>1051</v>
      </c>
      <c r="E303">
        <v>100</v>
      </c>
      <c r="F303">
        <v>360</v>
      </c>
      <c r="G303">
        <v>500</v>
      </c>
      <c r="H303">
        <v>2085</v>
      </c>
      <c r="I303">
        <v>3.2</v>
      </c>
      <c r="J303">
        <f t="shared" si="10"/>
        <v>66.440884501843129</v>
      </c>
      <c r="K303">
        <f t="shared" si="11"/>
        <v>0.23980815347721823</v>
      </c>
      <c r="N303">
        <v>7000</v>
      </c>
      <c r="O303">
        <v>200000</v>
      </c>
      <c r="P303">
        <v>15</v>
      </c>
      <c r="Q303" t="s">
        <v>184</v>
      </c>
    </row>
    <row r="304" spans="1:21" hidden="1" x14ac:dyDescent="0.3">
      <c r="A304" t="s">
        <v>1081</v>
      </c>
      <c r="B304" t="s">
        <v>91</v>
      </c>
      <c r="C304" t="s">
        <v>16</v>
      </c>
      <c r="D304" t="s">
        <v>1050</v>
      </c>
      <c r="E304">
        <v>293.89999999999998</v>
      </c>
      <c r="F304">
        <v>320.2</v>
      </c>
      <c r="G304">
        <v>259.74</v>
      </c>
      <c r="H304">
        <v>811.7</v>
      </c>
      <c r="I304">
        <v>0.75</v>
      </c>
      <c r="J304">
        <f t="shared" si="10"/>
        <v>110.36048667655793</v>
      </c>
      <c r="K304">
        <f t="shared" si="11"/>
        <v>0.31999507207096217</v>
      </c>
      <c r="L304">
        <v>8</v>
      </c>
      <c r="M304">
        <v>1.25</v>
      </c>
      <c r="N304">
        <v>1500</v>
      </c>
      <c r="P304">
        <v>100</v>
      </c>
      <c r="Q304" t="s">
        <v>1094</v>
      </c>
      <c r="R304" t="s">
        <v>1084</v>
      </c>
      <c r="S304" t="s">
        <v>1100</v>
      </c>
      <c r="T304" t="s">
        <v>1101</v>
      </c>
      <c r="U304" t="s">
        <v>924</v>
      </c>
    </row>
    <row r="305" spans="1:22" hidden="1" x14ac:dyDescent="0.3">
      <c r="A305" t="s">
        <v>943</v>
      </c>
      <c r="B305" t="s">
        <v>91</v>
      </c>
      <c r="C305" t="s">
        <v>18</v>
      </c>
      <c r="D305" t="s">
        <v>1049</v>
      </c>
      <c r="E305">
        <v>305</v>
      </c>
      <c r="F305">
        <v>329</v>
      </c>
      <c r="G305">
        <v>395.34</v>
      </c>
      <c r="H305">
        <v>790.68</v>
      </c>
      <c r="I305">
        <v>0.9</v>
      </c>
      <c r="J305">
        <f t="shared" si="10"/>
        <v>89.585468364154252</v>
      </c>
      <c r="K305">
        <f t="shared" si="11"/>
        <v>0.5</v>
      </c>
      <c r="L305">
        <v>5</v>
      </c>
      <c r="N305">
        <v>1350</v>
      </c>
      <c r="O305">
        <v>750000</v>
      </c>
      <c r="P305">
        <v>100</v>
      </c>
      <c r="Q305" t="s">
        <v>941</v>
      </c>
      <c r="S305" t="s">
        <v>942</v>
      </c>
      <c r="T305" t="s">
        <v>788</v>
      </c>
      <c r="U305" t="s">
        <v>510</v>
      </c>
    </row>
    <row r="306" spans="1:22" hidden="1" x14ac:dyDescent="0.3">
      <c r="A306" t="s">
        <v>185</v>
      </c>
      <c r="B306" t="s">
        <v>93</v>
      </c>
      <c r="C306" t="s">
        <v>85</v>
      </c>
      <c r="D306" t="s">
        <v>1053</v>
      </c>
      <c r="E306">
        <v>314</v>
      </c>
      <c r="F306">
        <v>349</v>
      </c>
      <c r="G306">
        <v>564.29999999999995</v>
      </c>
      <c r="H306">
        <v>2523.6999999999998</v>
      </c>
      <c r="I306">
        <v>2.4500000000000002</v>
      </c>
      <c r="J306">
        <f t="shared" si="10"/>
        <v>105.03909415071008</v>
      </c>
      <c r="K306">
        <f t="shared" si="11"/>
        <v>0.2236002694456552</v>
      </c>
      <c r="N306">
        <v>7500</v>
      </c>
      <c r="O306">
        <v>200000</v>
      </c>
      <c r="P306">
        <v>3</v>
      </c>
      <c r="Q306" t="s">
        <v>184</v>
      </c>
    </row>
    <row r="307" spans="1:22" hidden="1" x14ac:dyDescent="0.3">
      <c r="A307" t="s">
        <v>395</v>
      </c>
      <c r="B307" t="s">
        <v>91</v>
      </c>
      <c r="C307" t="s">
        <v>16</v>
      </c>
      <c r="D307" t="s">
        <v>1049</v>
      </c>
      <c r="E307">
        <v>286</v>
      </c>
      <c r="F307">
        <v>324</v>
      </c>
      <c r="G307">
        <v>597.6</v>
      </c>
      <c r="H307">
        <v>784.35</v>
      </c>
      <c r="I307">
        <v>0.8</v>
      </c>
      <c r="J307">
        <f t="shared" si="10"/>
        <v>99.97680145615476</v>
      </c>
      <c r="K307">
        <f t="shared" si="11"/>
        <v>0.76190476190476186</v>
      </c>
      <c r="L307">
        <v>8</v>
      </c>
      <c r="M307">
        <v>1.5</v>
      </c>
      <c r="N307">
        <v>1500</v>
      </c>
      <c r="O307">
        <v>200000</v>
      </c>
      <c r="P307">
        <v>10</v>
      </c>
      <c r="Q307" t="s">
        <v>179</v>
      </c>
      <c r="S307" t="s">
        <v>979</v>
      </c>
      <c r="U307" t="s">
        <v>924</v>
      </c>
    </row>
    <row r="308" spans="1:22" hidden="1" x14ac:dyDescent="0.3">
      <c r="A308" t="s">
        <v>86</v>
      </c>
      <c r="B308" t="s">
        <v>80</v>
      </c>
      <c r="C308" t="s">
        <v>85</v>
      </c>
      <c r="D308" t="s">
        <v>1050</v>
      </c>
      <c r="E308">
        <v>288</v>
      </c>
      <c r="F308">
        <v>315.8</v>
      </c>
      <c r="G308">
        <v>1832</v>
      </c>
      <c r="H308">
        <v>1832</v>
      </c>
      <c r="I308">
        <v>1.07</v>
      </c>
      <c r="J308">
        <f t="shared" si="10"/>
        <v>174.59066375472565</v>
      </c>
      <c r="K308">
        <f t="shared" si="11"/>
        <v>1</v>
      </c>
      <c r="M308">
        <v>1.5</v>
      </c>
      <c r="N308"/>
      <c r="Q308" t="s">
        <v>164</v>
      </c>
    </row>
    <row r="309" spans="1:22" hidden="1" x14ac:dyDescent="0.3">
      <c r="A309" t="s">
        <v>383</v>
      </c>
      <c r="B309" t="s">
        <v>384</v>
      </c>
      <c r="C309" t="s">
        <v>16</v>
      </c>
      <c r="D309" t="s">
        <v>1050</v>
      </c>
      <c r="E309">
        <v>272</v>
      </c>
      <c r="F309">
        <v>325</v>
      </c>
      <c r="G309">
        <v>0</v>
      </c>
      <c r="H309">
        <v>1400</v>
      </c>
      <c r="I309">
        <v>1.4</v>
      </c>
      <c r="J309">
        <f t="shared" si="10"/>
        <v>101.97162129779284</v>
      </c>
      <c r="K309">
        <f t="shared" si="11"/>
        <v>0</v>
      </c>
      <c r="L309">
        <v>5</v>
      </c>
      <c r="M309">
        <v>2.5</v>
      </c>
      <c r="N309">
        <v>1500</v>
      </c>
      <c r="O309">
        <v>50000</v>
      </c>
      <c r="P309">
        <v>0</v>
      </c>
      <c r="Q309" t="s">
        <v>370</v>
      </c>
    </row>
    <row r="310" spans="1:22" hidden="1" x14ac:dyDescent="0.3">
      <c r="A310" t="s">
        <v>95</v>
      </c>
      <c r="B310" t="s">
        <v>83</v>
      </c>
      <c r="C310" t="s">
        <v>69</v>
      </c>
      <c r="D310" t="s">
        <v>1051</v>
      </c>
      <c r="E310">
        <v>200</v>
      </c>
      <c r="F310">
        <v>750</v>
      </c>
      <c r="G310">
        <v>0</v>
      </c>
      <c r="H310">
        <v>760</v>
      </c>
      <c r="I310">
        <v>10.5</v>
      </c>
      <c r="J310">
        <f t="shared" si="10"/>
        <v>7.3808030653640522</v>
      </c>
      <c r="K310">
        <f t="shared" si="11"/>
        <v>0</v>
      </c>
      <c r="L310">
        <v>0</v>
      </c>
      <c r="M310">
        <v>2.5</v>
      </c>
      <c r="N310">
        <v>160000</v>
      </c>
      <c r="O310">
        <v>2560000</v>
      </c>
      <c r="P310">
        <v>0</v>
      </c>
      <c r="Q310" t="s">
        <v>166</v>
      </c>
    </row>
    <row r="311" spans="1:22" hidden="1" x14ac:dyDescent="0.3">
      <c r="A311" t="s">
        <v>801</v>
      </c>
      <c r="B311" t="s">
        <v>802</v>
      </c>
      <c r="C311" t="s">
        <v>16</v>
      </c>
      <c r="D311" t="s">
        <v>1050</v>
      </c>
      <c r="E311">
        <v>320</v>
      </c>
      <c r="F311">
        <v>429</v>
      </c>
      <c r="G311">
        <v>450</v>
      </c>
      <c r="H311">
        <v>756.9</v>
      </c>
      <c r="I311">
        <v>1.35</v>
      </c>
      <c r="J311">
        <f t="shared" si="10"/>
        <v>57.172089007629182</v>
      </c>
      <c r="K311">
        <f t="shared" si="11"/>
        <v>0.59453032104637338</v>
      </c>
      <c r="L311">
        <v>4</v>
      </c>
      <c r="M311">
        <v>1.5</v>
      </c>
      <c r="N311">
        <v>3000</v>
      </c>
      <c r="O311">
        <v>50000</v>
      </c>
      <c r="P311">
        <v>1</v>
      </c>
      <c r="Q311" t="s">
        <v>803</v>
      </c>
      <c r="R311" t="s">
        <v>805</v>
      </c>
    </row>
    <row r="312" spans="1:22" hidden="1" x14ac:dyDescent="0.3">
      <c r="A312" t="s">
        <v>37</v>
      </c>
      <c r="B312" t="s">
        <v>10</v>
      </c>
      <c r="C312" t="s">
        <v>16</v>
      </c>
      <c r="D312" t="s">
        <v>1050</v>
      </c>
      <c r="E312">
        <v>320</v>
      </c>
      <c r="F312">
        <v>431</v>
      </c>
      <c r="G312">
        <v>400</v>
      </c>
      <c r="H312">
        <v>750</v>
      </c>
      <c r="I312">
        <v>1.25</v>
      </c>
      <c r="J312">
        <f t="shared" si="10"/>
        <v>61.182972778675698</v>
      </c>
      <c r="K312">
        <f t="shared" si="11"/>
        <v>0.53333333333333333</v>
      </c>
      <c r="L312">
        <v>2</v>
      </c>
      <c r="M312">
        <v>2.5</v>
      </c>
      <c r="N312">
        <v>1800</v>
      </c>
      <c r="O312">
        <v>650000</v>
      </c>
      <c r="P312">
        <v>3</v>
      </c>
      <c r="Q312" t="s">
        <v>165</v>
      </c>
      <c r="R312" t="s">
        <v>129</v>
      </c>
      <c r="S312" t="s">
        <v>799</v>
      </c>
      <c r="T312" t="s">
        <v>788</v>
      </c>
      <c r="U312" t="s">
        <v>441</v>
      </c>
      <c r="V312" t="s">
        <v>796</v>
      </c>
    </row>
    <row r="313" spans="1:22" hidden="1" x14ac:dyDescent="0.3">
      <c r="A313" t="s">
        <v>28</v>
      </c>
      <c r="B313" t="s">
        <v>83</v>
      </c>
      <c r="C313" t="s">
        <v>68</v>
      </c>
      <c r="D313" t="s">
        <v>1050</v>
      </c>
      <c r="E313">
        <v>380</v>
      </c>
      <c r="F313">
        <v>430</v>
      </c>
      <c r="G313">
        <v>350</v>
      </c>
      <c r="H313">
        <v>750</v>
      </c>
      <c r="I313">
        <v>0.8</v>
      </c>
      <c r="J313">
        <f t="shared" si="10"/>
        <v>95.598394966680772</v>
      </c>
      <c r="K313">
        <f t="shared" si="11"/>
        <v>0.46666666666666667</v>
      </c>
      <c r="L313">
        <v>0</v>
      </c>
      <c r="M313">
        <v>1.875</v>
      </c>
      <c r="N313">
        <v>8000</v>
      </c>
      <c r="O313">
        <v>256000</v>
      </c>
      <c r="P313">
        <v>25</v>
      </c>
      <c r="Q313" t="s">
        <v>165</v>
      </c>
    </row>
    <row r="314" spans="1:22" hidden="1" x14ac:dyDescent="0.3">
      <c r="A314" t="s">
        <v>354</v>
      </c>
      <c r="B314" t="s">
        <v>83</v>
      </c>
      <c r="C314" t="s">
        <v>356</v>
      </c>
      <c r="D314" t="s">
        <v>1051</v>
      </c>
      <c r="E314">
        <v>200</v>
      </c>
      <c r="F314">
        <v>445</v>
      </c>
      <c r="G314">
        <v>95</v>
      </c>
      <c r="H314">
        <v>710</v>
      </c>
      <c r="I314">
        <v>1.07</v>
      </c>
      <c r="J314">
        <f t="shared" si="10"/>
        <v>67.663412263021399</v>
      </c>
      <c r="K314">
        <f t="shared" si="11"/>
        <v>0.13380281690140844</v>
      </c>
      <c r="L314">
        <v>5</v>
      </c>
      <c r="M314">
        <v>2</v>
      </c>
      <c r="N314">
        <v>3500</v>
      </c>
      <c r="O314">
        <v>960000</v>
      </c>
      <c r="P314">
        <v>10</v>
      </c>
      <c r="Q314" t="s">
        <v>355</v>
      </c>
      <c r="T314" t="s">
        <v>1063</v>
      </c>
      <c r="U314" t="s">
        <v>1064</v>
      </c>
    </row>
    <row r="315" spans="1:22" hidden="1" x14ac:dyDescent="0.3">
      <c r="A315" t="s">
        <v>354</v>
      </c>
      <c r="B315" t="s">
        <v>83</v>
      </c>
      <c r="C315" t="s">
        <v>356</v>
      </c>
      <c r="D315" t="s">
        <v>1051</v>
      </c>
      <c r="E315">
        <v>200</v>
      </c>
      <c r="F315">
        <v>445</v>
      </c>
      <c r="G315">
        <v>95</v>
      </c>
      <c r="H315">
        <v>890</v>
      </c>
      <c r="I315">
        <v>1.07</v>
      </c>
      <c r="J315">
        <f t="shared" si="10"/>
        <v>84.817516780407118</v>
      </c>
      <c r="K315">
        <f t="shared" si="11"/>
        <v>0.10674157303370786</v>
      </c>
      <c r="L315">
        <v>5</v>
      </c>
      <c r="M315">
        <v>2</v>
      </c>
      <c r="N315">
        <v>3500</v>
      </c>
      <c r="O315">
        <v>960000</v>
      </c>
      <c r="P315">
        <v>10</v>
      </c>
      <c r="Q315" t="s">
        <v>355</v>
      </c>
      <c r="T315" t="s">
        <v>1065</v>
      </c>
      <c r="U315" t="s">
        <v>1064</v>
      </c>
    </row>
    <row r="316" spans="1:22" hidden="1" x14ac:dyDescent="0.3">
      <c r="A316" t="s">
        <v>801</v>
      </c>
      <c r="B316" t="s">
        <v>802</v>
      </c>
      <c r="C316" t="s">
        <v>16</v>
      </c>
      <c r="D316" t="s">
        <v>1050</v>
      </c>
      <c r="E316">
        <v>316.7</v>
      </c>
      <c r="F316">
        <v>428</v>
      </c>
      <c r="G316">
        <v>450</v>
      </c>
      <c r="H316">
        <v>700</v>
      </c>
      <c r="I316">
        <v>1.35</v>
      </c>
      <c r="J316">
        <f t="shared" si="10"/>
        <v>52.87417400626294</v>
      </c>
      <c r="K316">
        <f t="shared" si="11"/>
        <v>0.6428571428571429</v>
      </c>
      <c r="L316">
        <v>4</v>
      </c>
      <c r="M316">
        <v>1.5</v>
      </c>
      <c r="N316">
        <v>2500</v>
      </c>
      <c r="O316">
        <v>50000</v>
      </c>
      <c r="P316">
        <v>1</v>
      </c>
      <c r="Q316" t="s">
        <v>803</v>
      </c>
      <c r="R316" t="s">
        <v>804</v>
      </c>
    </row>
    <row r="317" spans="1:22" hidden="1" x14ac:dyDescent="0.3">
      <c r="A317" t="s">
        <v>37</v>
      </c>
      <c r="B317" t="s">
        <v>10</v>
      </c>
      <c r="C317" t="s">
        <v>16</v>
      </c>
      <c r="D317" t="s">
        <v>1053</v>
      </c>
      <c r="E317">
        <v>335</v>
      </c>
      <c r="F317">
        <v>440</v>
      </c>
      <c r="G317">
        <v>350</v>
      </c>
      <c r="H317">
        <v>680</v>
      </c>
      <c r="I317">
        <v>1.35</v>
      </c>
      <c r="J317">
        <f t="shared" si="10"/>
        <v>51.363483320369717</v>
      </c>
      <c r="K317">
        <f t="shared" si="11"/>
        <v>0.51470588235294112</v>
      </c>
      <c r="L317">
        <v>2</v>
      </c>
      <c r="M317">
        <v>2.5</v>
      </c>
      <c r="N317">
        <v>2200</v>
      </c>
      <c r="O317">
        <v>650000</v>
      </c>
      <c r="P317">
        <v>5</v>
      </c>
      <c r="Q317" t="s">
        <v>165</v>
      </c>
      <c r="R317" t="s">
        <v>129</v>
      </c>
      <c r="S317" t="s">
        <v>799</v>
      </c>
      <c r="T317" t="s">
        <v>794</v>
      </c>
      <c r="U317" t="s">
        <v>441</v>
      </c>
      <c r="V317" t="s">
        <v>796</v>
      </c>
    </row>
    <row r="318" spans="1:22" hidden="1" x14ac:dyDescent="0.3">
      <c r="A318" t="s">
        <v>458</v>
      </c>
      <c r="B318" t="s">
        <v>124</v>
      </c>
      <c r="C318" t="s">
        <v>66</v>
      </c>
      <c r="D318" t="s">
        <v>1051</v>
      </c>
      <c r="E318">
        <v>90</v>
      </c>
      <c r="F318">
        <v>345</v>
      </c>
      <c r="G318">
        <v>1.5</v>
      </c>
      <c r="H318">
        <v>12.5</v>
      </c>
      <c r="I318">
        <v>1.4999999999999999E-2</v>
      </c>
      <c r="J318">
        <f t="shared" si="10"/>
        <v>84.97635108149403</v>
      </c>
      <c r="K318">
        <f t="shared" si="11"/>
        <v>0.12</v>
      </c>
      <c r="L318">
        <v>25</v>
      </c>
      <c r="M318">
        <v>0.67</v>
      </c>
      <c r="N318">
        <v>100</v>
      </c>
      <c r="O318">
        <v>5000</v>
      </c>
      <c r="P318">
        <v>50</v>
      </c>
      <c r="Q318" t="s">
        <v>461</v>
      </c>
      <c r="S318" t="s">
        <v>457</v>
      </c>
      <c r="T318" t="s">
        <v>463</v>
      </c>
      <c r="U318" t="s">
        <v>449</v>
      </c>
    </row>
    <row r="319" spans="1:22" hidden="1" x14ac:dyDescent="0.3">
      <c r="A319" t="s">
        <v>298</v>
      </c>
      <c r="B319" t="s">
        <v>73</v>
      </c>
      <c r="C319" t="s">
        <v>66</v>
      </c>
      <c r="D319" t="s">
        <v>1051</v>
      </c>
      <c r="E319">
        <v>200</v>
      </c>
      <c r="F319">
        <v>330</v>
      </c>
      <c r="G319">
        <v>0</v>
      </c>
      <c r="H319">
        <v>10</v>
      </c>
      <c r="I319">
        <v>1.4999999999999999E-2</v>
      </c>
      <c r="J319">
        <f t="shared" si="10"/>
        <v>67.981080865195224</v>
      </c>
      <c r="K319">
        <f t="shared" si="11"/>
        <v>0</v>
      </c>
      <c r="L319">
        <v>12</v>
      </c>
      <c r="M319">
        <v>0.3125</v>
      </c>
      <c r="N319">
        <v>50</v>
      </c>
      <c r="O319">
        <v>10000</v>
      </c>
      <c r="P319">
        <v>0</v>
      </c>
      <c r="Q319" t="s">
        <v>277</v>
      </c>
      <c r="S319" t="s">
        <v>483</v>
      </c>
      <c r="T319" t="s">
        <v>452</v>
      </c>
      <c r="U319" t="s">
        <v>455</v>
      </c>
    </row>
    <row r="320" spans="1:22" hidden="1" x14ac:dyDescent="0.3">
      <c r="A320" t="s">
        <v>50</v>
      </c>
      <c r="B320" t="s">
        <v>62</v>
      </c>
      <c r="C320" t="s">
        <v>66</v>
      </c>
      <c r="D320" t="s">
        <v>1050</v>
      </c>
      <c r="E320">
        <v>240</v>
      </c>
      <c r="F320">
        <v>320</v>
      </c>
      <c r="G320">
        <v>35</v>
      </c>
      <c r="H320">
        <v>150</v>
      </c>
      <c r="I320">
        <v>0.3</v>
      </c>
      <c r="J320">
        <f t="shared" si="10"/>
        <v>50.985810648896418</v>
      </c>
      <c r="K320">
        <f t="shared" si="11"/>
        <v>0.23333333333333334</v>
      </c>
      <c r="L320">
        <v>3</v>
      </c>
      <c r="M320">
        <v>2.5</v>
      </c>
      <c r="N320">
        <v>500</v>
      </c>
      <c r="O320">
        <v>80000</v>
      </c>
      <c r="P320">
        <v>150</v>
      </c>
      <c r="Q320" t="s">
        <v>165</v>
      </c>
    </row>
    <row r="321" spans="1:22" hidden="1" x14ac:dyDescent="0.3">
      <c r="A321" t="s">
        <v>298</v>
      </c>
      <c r="B321" t="s">
        <v>89</v>
      </c>
      <c r="C321" t="s">
        <v>66</v>
      </c>
      <c r="D321" t="s">
        <v>1051</v>
      </c>
      <c r="E321">
        <v>200</v>
      </c>
      <c r="F321">
        <v>315</v>
      </c>
      <c r="G321">
        <v>0</v>
      </c>
      <c r="H321">
        <v>10</v>
      </c>
      <c r="I321">
        <v>1.2E-2</v>
      </c>
      <c r="J321">
        <f t="shared" si="10"/>
        <v>84.976351081494016</v>
      </c>
      <c r="K321">
        <f t="shared" si="11"/>
        <v>0</v>
      </c>
      <c r="L321">
        <v>12</v>
      </c>
      <c r="M321">
        <v>0.3125</v>
      </c>
      <c r="N321">
        <v>50</v>
      </c>
      <c r="O321">
        <v>10000</v>
      </c>
      <c r="P321">
        <v>0</v>
      </c>
      <c r="Q321" t="s">
        <v>277</v>
      </c>
      <c r="S321" t="s">
        <v>483</v>
      </c>
      <c r="T321" t="s">
        <v>453</v>
      </c>
      <c r="U321" t="s">
        <v>455</v>
      </c>
    </row>
    <row r="322" spans="1:22" hidden="1" x14ac:dyDescent="0.3">
      <c r="A322" t="s">
        <v>417</v>
      </c>
      <c r="B322" t="s">
        <v>412</v>
      </c>
      <c r="C322" t="s">
        <v>406</v>
      </c>
      <c r="D322" t="s">
        <v>1050</v>
      </c>
      <c r="E322">
        <v>375</v>
      </c>
      <c r="F322">
        <v>405</v>
      </c>
      <c r="G322">
        <v>180</v>
      </c>
      <c r="H322">
        <v>620</v>
      </c>
      <c r="I322">
        <v>0.44</v>
      </c>
      <c r="J322">
        <f t="shared" si="10"/>
        <v>143.6872845559808</v>
      </c>
      <c r="K322">
        <f t="shared" si="11"/>
        <v>0.29032258064516131</v>
      </c>
      <c r="L322">
        <v>4</v>
      </c>
      <c r="M322">
        <v>1.25</v>
      </c>
      <c r="N322">
        <v>1500</v>
      </c>
      <c r="O322">
        <v>750000</v>
      </c>
      <c r="P322">
        <v>15</v>
      </c>
      <c r="Q322" t="s">
        <v>167</v>
      </c>
      <c r="R322" t="s">
        <v>414</v>
      </c>
    </row>
    <row r="323" spans="1:22" hidden="1" x14ac:dyDescent="0.3">
      <c r="A323" t="s">
        <v>385</v>
      </c>
      <c r="B323" t="s">
        <v>83</v>
      </c>
      <c r="C323" t="s">
        <v>69</v>
      </c>
      <c r="D323" t="s">
        <v>1051</v>
      </c>
      <c r="E323">
        <v>200</v>
      </c>
      <c r="F323">
        <v>1200</v>
      </c>
      <c r="G323">
        <v>0</v>
      </c>
      <c r="H323">
        <v>600</v>
      </c>
      <c r="I323">
        <v>10.5</v>
      </c>
      <c r="J323">
        <f t="shared" si="10"/>
        <v>5.8269497884453045</v>
      </c>
      <c r="K323">
        <f t="shared" si="11"/>
        <v>0</v>
      </c>
      <c r="L323">
        <v>0</v>
      </c>
      <c r="M323">
        <v>2.5</v>
      </c>
      <c r="N323">
        <v>220000</v>
      </c>
      <c r="O323">
        <v>5120000</v>
      </c>
      <c r="P323">
        <v>0</v>
      </c>
      <c r="Q323" t="s">
        <v>370</v>
      </c>
    </row>
    <row r="324" spans="1:22" hidden="1" x14ac:dyDescent="0.3">
      <c r="A324" t="s">
        <v>37</v>
      </c>
      <c r="B324" t="s">
        <v>10</v>
      </c>
      <c r="C324" t="s">
        <v>16</v>
      </c>
      <c r="D324" t="s">
        <v>1053</v>
      </c>
      <c r="E324">
        <v>320</v>
      </c>
      <c r="F324">
        <v>431</v>
      </c>
      <c r="G324">
        <v>300</v>
      </c>
      <c r="H324">
        <v>562.5</v>
      </c>
      <c r="I324">
        <v>1.05</v>
      </c>
      <c r="J324">
        <f t="shared" si="10"/>
        <v>54.627654266674732</v>
      </c>
      <c r="K324">
        <f t="shared" si="11"/>
        <v>0.53333333333333333</v>
      </c>
      <c r="L324">
        <v>2</v>
      </c>
      <c r="M324">
        <v>2.5</v>
      </c>
      <c r="N324">
        <v>1350</v>
      </c>
      <c r="O324">
        <v>650000</v>
      </c>
      <c r="P324">
        <v>3</v>
      </c>
      <c r="Q324" t="s">
        <v>165</v>
      </c>
      <c r="R324" t="s">
        <v>129</v>
      </c>
      <c r="S324" t="s">
        <v>799</v>
      </c>
      <c r="T324" t="s">
        <v>795</v>
      </c>
      <c r="U324" t="s">
        <v>441</v>
      </c>
      <c r="V324" t="s">
        <v>796</v>
      </c>
    </row>
    <row r="325" spans="1:22" hidden="1" x14ac:dyDescent="0.3">
      <c r="A325" t="s">
        <v>34</v>
      </c>
      <c r="B325" t="s">
        <v>9</v>
      </c>
      <c r="C325" t="s">
        <v>85</v>
      </c>
      <c r="D325" t="s">
        <v>1050</v>
      </c>
      <c r="E325">
        <v>311</v>
      </c>
      <c r="F325">
        <v>338</v>
      </c>
      <c r="G325">
        <v>1050</v>
      </c>
      <c r="H325">
        <v>2085</v>
      </c>
      <c r="I325">
        <v>1.9</v>
      </c>
      <c r="J325">
        <f t="shared" ref="J325:J388" si="12">H325 / 9.80665 / I325</f>
        <v>111.90043705573582</v>
      </c>
      <c r="K325">
        <f t="shared" ref="K325:K388" si="13">G325 / H325</f>
        <v>0.50359712230215825</v>
      </c>
      <c r="L325">
        <v>2</v>
      </c>
      <c r="M325">
        <v>2.5</v>
      </c>
      <c r="N325">
        <v>5000</v>
      </c>
      <c r="O325">
        <v>200000</v>
      </c>
      <c r="P325">
        <v>3</v>
      </c>
      <c r="Q325" t="s">
        <v>165</v>
      </c>
      <c r="R325" t="s">
        <v>123</v>
      </c>
    </row>
    <row r="326" spans="1:22" hidden="1" x14ac:dyDescent="0.3">
      <c r="A326" t="s">
        <v>34</v>
      </c>
      <c r="B326" t="s">
        <v>80</v>
      </c>
      <c r="C326" t="s">
        <v>85</v>
      </c>
      <c r="D326" t="s">
        <v>1050</v>
      </c>
      <c r="E326">
        <v>300</v>
      </c>
      <c r="F326">
        <v>315</v>
      </c>
      <c r="G326">
        <v>1200</v>
      </c>
      <c r="H326">
        <v>1800</v>
      </c>
      <c r="I326">
        <v>1.615</v>
      </c>
      <c r="J326">
        <f t="shared" si="12"/>
        <v>113.65258101301988</v>
      </c>
      <c r="K326">
        <f t="shared" si="13"/>
        <v>0.66666666666666663</v>
      </c>
      <c r="L326">
        <v>2</v>
      </c>
      <c r="M326">
        <v>2.5</v>
      </c>
      <c r="N326">
        <v>4000</v>
      </c>
      <c r="O326">
        <v>200000</v>
      </c>
      <c r="P326">
        <v>3</v>
      </c>
      <c r="Q326" t="s">
        <v>165</v>
      </c>
    </row>
    <row r="327" spans="1:22" hidden="1" x14ac:dyDescent="0.3">
      <c r="A327" t="s">
        <v>90</v>
      </c>
      <c r="B327" t="s">
        <v>91</v>
      </c>
      <c r="C327" t="s">
        <v>18</v>
      </c>
      <c r="D327" t="s">
        <v>1049</v>
      </c>
      <c r="E327">
        <v>312</v>
      </c>
      <c r="F327">
        <v>343</v>
      </c>
      <c r="G327">
        <v>330</v>
      </c>
      <c r="H327">
        <v>750</v>
      </c>
      <c r="I327">
        <v>0.65</v>
      </c>
      <c r="J327">
        <f t="shared" si="12"/>
        <v>117.6595630359148</v>
      </c>
      <c r="K327">
        <f t="shared" si="13"/>
        <v>0.44</v>
      </c>
      <c r="M327">
        <v>1.25</v>
      </c>
      <c r="N327">
        <v>1650</v>
      </c>
      <c r="O327">
        <v>128000</v>
      </c>
      <c r="P327">
        <v>20</v>
      </c>
      <c r="Q327" t="s">
        <v>166</v>
      </c>
      <c r="T327" t="s">
        <v>788</v>
      </c>
      <c r="U327" t="s">
        <v>493</v>
      </c>
    </row>
    <row r="328" spans="1:22" hidden="1" x14ac:dyDescent="0.3">
      <c r="A328" t="s">
        <v>417</v>
      </c>
      <c r="B328" t="s">
        <v>412</v>
      </c>
      <c r="C328" t="s">
        <v>406</v>
      </c>
      <c r="D328" t="s">
        <v>1050</v>
      </c>
      <c r="E328">
        <v>390</v>
      </c>
      <c r="F328">
        <v>420</v>
      </c>
      <c r="G328">
        <v>180</v>
      </c>
      <c r="H328">
        <v>500</v>
      </c>
      <c r="I328">
        <v>0.44</v>
      </c>
      <c r="J328">
        <f t="shared" si="12"/>
        <v>115.87684238385549</v>
      </c>
      <c r="K328">
        <f t="shared" si="13"/>
        <v>0.36</v>
      </c>
      <c r="L328">
        <v>4</v>
      </c>
      <c r="M328">
        <v>1.25</v>
      </c>
      <c r="N328">
        <v>1500</v>
      </c>
      <c r="O328">
        <v>750000</v>
      </c>
      <c r="P328">
        <v>15</v>
      </c>
      <c r="Q328" t="s">
        <v>167</v>
      </c>
      <c r="R328" t="s">
        <v>414</v>
      </c>
    </row>
    <row r="329" spans="1:22" hidden="1" x14ac:dyDescent="0.3">
      <c r="A329" t="s">
        <v>388</v>
      </c>
      <c r="B329" t="s">
        <v>65</v>
      </c>
      <c r="C329" t="s">
        <v>16</v>
      </c>
      <c r="D329" t="s">
        <v>1050</v>
      </c>
      <c r="E329">
        <v>298</v>
      </c>
      <c r="F329">
        <v>322</v>
      </c>
      <c r="G329">
        <v>2400</v>
      </c>
      <c r="H329">
        <v>3800</v>
      </c>
      <c r="I329">
        <v>2.6</v>
      </c>
      <c r="J329">
        <f t="shared" si="12"/>
        <v>149.03544651215876</v>
      </c>
      <c r="K329">
        <f t="shared" si="13"/>
        <v>0.63157894736842102</v>
      </c>
      <c r="L329">
        <v>8</v>
      </c>
      <c r="M329">
        <v>2.5</v>
      </c>
      <c r="N329">
        <v>6500</v>
      </c>
      <c r="O329">
        <v>200000</v>
      </c>
      <c r="P329">
        <v>4</v>
      </c>
      <c r="Q329" t="s">
        <v>363</v>
      </c>
    </row>
    <row r="330" spans="1:22" hidden="1" x14ac:dyDescent="0.3">
      <c r="A330" t="s">
        <v>52</v>
      </c>
      <c r="B330" t="s">
        <v>10</v>
      </c>
      <c r="C330" t="s">
        <v>16</v>
      </c>
      <c r="D330" t="s">
        <v>1051</v>
      </c>
      <c r="E330">
        <v>200</v>
      </c>
      <c r="F330">
        <v>420</v>
      </c>
      <c r="G330">
        <v>150</v>
      </c>
      <c r="H330">
        <v>450</v>
      </c>
      <c r="I330">
        <v>0.55000000000000004</v>
      </c>
      <c r="J330">
        <f t="shared" si="12"/>
        <v>83.431326516375947</v>
      </c>
      <c r="K330">
        <f t="shared" si="13"/>
        <v>0.33333333333333331</v>
      </c>
      <c r="L330">
        <v>2</v>
      </c>
      <c r="M330">
        <v>2.5</v>
      </c>
      <c r="N330">
        <v>1200</v>
      </c>
      <c r="O330">
        <v>200000</v>
      </c>
      <c r="P330">
        <v>10</v>
      </c>
      <c r="Q330" t="s">
        <v>165</v>
      </c>
      <c r="R330" t="s">
        <v>129</v>
      </c>
      <c r="S330" t="s">
        <v>797</v>
      </c>
      <c r="T330" t="s">
        <v>772</v>
      </c>
      <c r="U330" t="s">
        <v>441</v>
      </c>
      <c r="V330" t="s">
        <v>796</v>
      </c>
    </row>
    <row r="331" spans="1:22" hidden="1" x14ac:dyDescent="0.3">
      <c r="A331" t="s">
        <v>385</v>
      </c>
      <c r="B331" t="s">
        <v>61</v>
      </c>
      <c r="C331" t="s">
        <v>69</v>
      </c>
      <c r="D331" t="s">
        <v>1051</v>
      </c>
      <c r="E331">
        <v>150</v>
      </c>
      <c r="F331">
        <v>2000</v>
      </c>
      <c r="G331">
        <v>0</v>
      </c>
      <c r="H331">
        <v>300</v>
      </c>
      <c r="I331">
        <v>7</v>
      </c>
      <c r="J331">
        <f t="shared" si="12"/>
        <v>4.3702123413339784</v>
      </c>
      <c r="K331">
        <f t="shared" si="13"/>
        <v>0</v>
      </c>
      <c r="L331">
        <v>0</v>
      </c>
      <c r="M331">
        <v>2.5</v>
      </c>
      <c r="N331">
        <v>220000</v>
      </c>
      <c r="O331">
        <v>5120000</v>
      </c>
      <c r="P331">
        <v>0</v>
      </c>
      <c r="Q331" t="s">
        <v>370</v>
      </c>
    </row>
    <row r="332" spans="1:22" hidden="1" x14ac:dyDescent="0.3">
      <c r="A332" t="s">
        <v>385</v>
      </c>
      <c r="B332" t="s">
        <v>97</v>
      </c>
      <c r="C332" t="s">
        <v>69</v>
      </c>
      <c r="D332" t="s">
        <v>1051</v>
      </c>
      <c r="E332">
        <v>110</v>
      </c>
      <c r="F332">
        <v>1600</v>
      </c>
      <c r="G332">
        <v>0</v>
      </c>
      <c r="H332">
        <v>400</v>
      </c>
      <c r="I332">
        <v>8.4</v>
      </c>
      <c r="J332">
        <f t="shared" si="12"/>
        <v>4.8557914903710868</v>
      </c>
      <c r="K332">
        <f t="shared" si="13"/>
        <v>0</v>
      </c>
      <c r="L332">
        <v>0</v>
      </c>
      <c r="M332">
        <v>2.5</v>
      </c>
      <c r="N332">
        <v>220000</v>
      </c>
      <c r="O332">
        <v>5120000</v>
      </c>
      <c r="P332">
        <v>0</v>
      </c>
      <c r="Q332" t="s">
        <v>370</v>
      </c>
    </row>
    <row r="333" spans="1:22" hidden="1" x14ac:dyDescent="0.3">
      <c r="A333" t="s">
        <v>54</v>
      </c>
      <c r="B333" t="s">
        <v>9</v>
      </c>
      <c r="C333" t="s">
        <v>18</v>
      </c>
      <c r="D333" t="s">
        <v>1050</v>
      </c>
      <c r="E333">
        <v>264</v>
      </c>
      <c r="F333">
        <v>320</v>
      </c>
      <c r="G333">
        <v>0</v>
      </c>
      <c r="H333">
        <v>1020</v>
      </c>
      <c r="I333">
        <v>1.19</v>
      </c>
      <c r="J333">
        <f t="shared" si="12"/>
        <v>87.404246826679568</v>
      </c>
      <c r="K333">
        <f t="shared" si="13"/>
        <v>0</v>
      </c>
      <c r="L333">
        <v>0</v>
      </c>
      <c r="M333">
        <v>1.875</v>
      </c>
      <c r="N333">
        <v>1200</v>
      </c>
      <c r="O333">
        <v>80000</v>
      </c>
      <c r="P333">
        <v>0</v>
      </c>
      <c r="Q333" t="s">
        <v>165</v>
      </c>
    </row>
    <row r="334" spans="1:22" hidden="1" x14ac:dyDescent="0.3">
      <c r="A334" t="s">
        <v>287</v>
      </c>
      <c r="B334" t="s">
        <v>286</v>
      </c>
      <c r="C334" t="s">
        <v>69</v>
      </c>
      <c r="D334" t="s">
        <v>1051</v>
      </c>
      <c r="E334">
        <v>150</v>
      </c>
      <c r="F334">
        <v>620</v>
      </c>
      <c r="G334">
        <v>0</v>
      </c>
      <c r="H334">
        <v>384</v>
      </c>
      <c r="I334">
        <v>1.8</v>
      </c>
      <c r="J334">
        <f t="shared" si="12"/>
        <v>21.753945876862467</v>
      </c>
      <c r="K334">
        <f t="shared" si="13"/>
        <v>0</v>
      </c>
      <c r="N334">
        <v>50000</v>
      </c>
      <c r="O334">
        <v>1250000</v>
      </c>
      <c r="P334">
        <v>0</v>
      </c>
      <c r="Q334" t="s">
        <v>284</v>
      </c>
    </row>
    <row r="335" spans="1:22" hidden="1" x14ac:dyDescent="0.3">
      <c r="A335" t="s">
        <v>340</v>
      </c>
      <c r="B335" t="s">
        <v>83</v>
      </c>
      <c r="C335" t="s">
        <v>69</v>
      </c>
      <c r="D335" t="s">
        <v>1051</v>
      </c>
      <c r="E335">
        <v>200</v>
      </c>
      <c r="F335">
        <v>750</v>
      </c>
      <c r="G335">
        <v>0</v>
      </c>
      <c r="H335">
        <v>360</v>
      </c>
      <c r="I335">
        <v>3.3</v>
      </c>
      <c r="J335">
        <f t="shared" si="12"/>
        <v>11.124176868850128</v>
      </c>
      <c r="K335">
        <f t="shared" si="13"/>
        <v>0</v>
      </c>
      <c r="L335">
        <v>0</v>
      </c>
      <c r="N335">
        <v>80000</v>
      </c>
      <c r="O335">
        <v>1250000</v>
      </c>
      <c r="P335">
        <v>0</v>
      </c>
      <c r="Q335" t="s">
        <v>321</v>
      </c>
    </row>
    <row r="336" spans="1:22" hidden="1" x14ac:dyDescent="0.3">
      <c r="A336" t="s">
        <v>98</v>
      </c>
      <c r="B336" t="s">
        <v>83</v>
      </c>
      <c r="C336" t="s">
        <v>69</v>
      </c>
      <c r="D336" t="s">
        <v>1051</v>
      </c>
      <c r="E336">
        <v>200</v>
      </c>
      <c r="F336">
        <v>800</v>
      </c>
      <c r="G336">
        <v>0</v>
      </c>
      <c r="H336">
        <v>350</v>
      </c>
      <c r="I336">
        <v>5</v>
      </c>
      <c r="J336">
        <f t="shared" si="12"/>
        <v>7.1380134908454975</v>
      </c>
      <c r="K336">
        <f t="shared" si="13"/>
        <v>0</v>
      </c>
      <c r="L336">
        <v>0</v>
      </c>
      <c r="M336">
        <v>2.5</v>
      </c>
      <c r="N336">
        <v>80000</v>
      </c>
      <c r="O336">
        <v>2000000</v>
      </c>
      <c r="P336">
        <v>0</v>
      </c>
      <c r="Q336" t="s">
        <v>166</v>
      </c>
    </row>
    <row r="337" spans="1:22" hidden="1" x14ac:dyDescent="0.3">
      <c r="A337" t="s">
        <v>52</v>
      </c>
      <c r="B337" t="s">
        <v>10</v>
      </c>
      <c r="C337" t="s">
        <v>16</v>
      </c>
      <c r="D337" t="s">
        <v>1051</v>
      </c>
      <c r="E337">
        <v>200</v>
      </c>
      <c r="F337">
        <v>420</v>
      </c>
      <c r="G337">
        <v>150</v>
      </c>
      <c r="H337">
        <v>350</v>
      </c>
      <c r="I337">
        <v>0.5</v>
      </c>
      <c r="J337">
        <f t="shared" si="12"/>
        <v>71.380134908454977</v>
      </c>
      <c r="K337">
        <f t="shared" si="13"/>
        <v>0.42857142857142855</v>
      </c>
      <c r="L337">
        <v>2</v>
      </c>
      <c r="M337">
        <v>2.5</v>
      </c>
      <c r="N337">
        <v>800</v>
      </c>
      <c r="O337">
        <v>200000</v>
      </c>
      <c r="P337">
        <v>10</v>
      </c>
      <c r="Q337" t="s">
        <v>165</v>
      </c>
      <c r="R337" t="s">
        <v>129</v>
      </c>
      <c r="S337" t="s">
        <v>797</v>
      </c>
      <c r="T337" t="s">
        <v>788</v>
      </c>
      <c r="U337" t="s">
        <v>441</v>
      </c>
      <c r="V337" t="s">
        <v>796</v>
      </c>
    </row>
    <row r="338" spans="1:22" hidden="1" x14ac:dyDescent="0.3">
      <c r="A338" t="s">
        <v>141</v>
      </c>
      <c r="B338" t="s">
        <v>83</v>
      </c>
      <c r="C338" t="s">
        <v>16</v>
      </c>
      <c r="D338" t="s">
        <v>1053</v>
      </c>
      <c r="E338">
        <v>358</v>
      </c>
      <c r="F338">
        <v>429</v>
      </c>
      <c r="H338">
        <v>331</v>
      </c>
      <c r="I338">
        <v>0.5</v>
      </c>
      <c r="J338">
        <f t="shared" si="12"/>
        <v>67.505213299138859</v>
      </c>
      <c r="K338">
        <f t="shared" si="13"/>
        <v>0</v>
      </c>
      <c r="M338">
        <v>1.25</v>
      </c>
      <c r="N338">
        <v>1000</v>
      </c>
      <c r="O338">
        <v>160000</v>
      </c>
      <c r="Q338" t="s">
        <v>167</v>
      </c>
      <c r="R338" t="s">
        <v>143</v>
      </c>
    </row>
    <row r="339" spans="1:22" hidden="1" x14ac:dyDescent="0.3">
      <c r="A339" t="s">
        <v>52</v>
      </c>
      <c r="B339" t="s">
        <v>10</v>
      </c>
      <c r="C339" t="s">
        <v>16</v>
      </c>
      <c r="D339" t="s">
        <v>1051</v>
      </c>
      <c r="E339">
        <v>200</v>
      </c>
      <c r="F339">
        <v>435</v>
      </c>
      <c r="G339">
        <v>100</v>
      </c>
      <c r="H339">
        <v>300</v>
      </c>
      <c r="I339">
        <v>0.55000000000000004</v>
      </c>
      <c r="J339">
        <f t="shared" si="12"/>
        <v>55.620884344250626</v>
      </c>
      <c r="K339">
        <f t="shared" si="13"/>
        <v>0.33333333333333331</v>
      </c>
      <c r="L339">
        <v>2</v>
      </c>
      <c r="M339">
        <v>2.5</v>
      </c>
      <c r="N339">
        <v>1200</v>
      </c>
      <c r="O339">
        <v>200000</v>
      </c>
      <c r="P339">
        <v>15</v>
      </c>
      <c r="Q339" t="s">
        <v>165</v>
      </c>
      <c r="R339" t="s">
        <v>129</v>
      </c>
      <c r="S339" t="s">
        <v>797</v>
      </c>
      <c r="T339" t="s">
        <v>794</v>
      </c>
      <c r="U339" t="s">
        <v>441</v>
      </c>
      <c r="V339" t="s">
        <v>796</v>
      </c>
    </row>
    <row r="340" spans="1:22" hidden="1" x14ac:dyDescent="0.3">
      <c r="A340" t="s">
        <v>285</v>
      </c>
      <c r="B340" t="s">
        <v>286</v>
      </c>
      <c r="C340" t="s">
        <v>69</v>
      </c>
      <c r="D340" t="s">
        <v>1051</v>
      </c>
      <c r="E340">
        <v>150</v>
      </c>
      <c r="F340">
        <v>680</v>
      </c>
      <c r="G340">
        <v>0</v>
      </c>
      <c r="H340">
        <v>288</v>
      </c>
      <c r="I340">
        <v>2.2999999999999998</v>
      </c>
      <c r="J340">
        <f t="shared" si="12"/>
        <v>12.768620405984494</v>
      </c>
      <c r="K340">
        <f t="shared" si="13"/>
        <v>0</v>
      </c>
      <c r="N340">
        <v>60000</v>
      </c>
      <c r="O340">
        <v>1550000</v>
      </c>
      <c r="P340">
        <v>0</v>
      </c>
      <c r="Q340" t="s">
        <v>284</v>
      </c>
    </row>
    <row r="341" spans="1:22" hidden="1" x14ac:dyDescent="0.3">
      <c r="A341" t="s">
        <v>52</v>
      </c>
      <c r="B341" t="s">
        <v>10</v>
      </c>
      <c r="C341" t="s">
        <v>16</v>
      </c>
      <c r="D341" t="s">
        <v>1051</v>
      </c>
      <c r="E341">
        <v>200</v>
      </c>
      <c r="F341">
        <v>420</v>
      </c>
      <c r="G341">
        <v>120</v>
      </c>
      <c r="H341">
        <v>280</v>
      </c>
      <c r="I341">
        <v>0.45</v>
      </c>
      <c r="J341">
        <f t="shared" si="12"/>
        <v>63.44900880751554</v>
      </c>
      <c r="K341">
        <f t="shared" si="13"/>
        <v>0.42857142857142855</v>
      </c>
      <c r="L341">
        <v>2</v>
      </c>
      <c r="M341">
        <v>2.5</v>
      </c>
      <c r="N341">
        <v>600</v>
      </c>
      <c r="O341">
        <v>200000</v>
      </c>
      <c r="P341">
        <v>10</v>
      </c>
      <c r="Q341" t="s">
        <v>165</v>
      </c>
      <c r="R341" t="s">
        <v>129</v>
      </c>
      <c r="S341" t="s">
        <v>797</v>
      </c>
      <c r="T341" t="s">
        <v>795</v>
      </c>
      <c r="U341" t="s">
        <v>441</v>
      </c>
      <c r="V341" t="s">
        <v>796</v>
      </c>
    </row>
    <row r="342" spans="1:22" hidden="1" x14ac:dyDescent="0.3">
      <c r="A342" t="s">
        <v>963</v>
      </c>
      <c r="B342" t="s">
        <v>73</v>
      </c>
      <c r="C342" t="s">
        <v>66</v>
      </c>
      <c r="D342" t="s">
        <v>1051</v>
      </c>
      <c r="E342">
        <v>150</v>
      </c>
      <c r="F342">
        <v>327</v>
      </c>
      <c r="G342">
        <v>1.2</v>
      </c>
      <c r="H342">
        <v>8.25</v>
      </c>
      <c r="I342">
        <v>3.9E-2</v>
      </c>
      <c r="J342">
        <f t="shared" si="12"/>
        <v>21.570919889917715</v>
      </c>
      <c r="K342">
        <f t="shared" si="13"/>
        <v>0.14545454545454545</v>
      </c>
      <c r="N342">
        <v>50</v>
      </c>
      <c r="O342">
        <v>5000</v>
      </c>
      <c r="P342">
        <v>100</v>
      </c>
      <c r="Q342" t="s">
        <v>179</v>
      </c>
      <c r="R342" t="s">
        <v>957</v>
      </c>
      <c r="S342" t="s">
        <v>966</v>
      </c>
      <c r="T342" t="s">
        <v>959</v>
      </c>
      <c r="U342" t="s">
        <v>449</v>
      </c>
    </row>
    <row r="343" spans="1:22" hidden="1" x14ac:dyDescent="0.3">
      <c r="A343" t="s">
        <v>386</v>
      </c>
      <c r="B343" t="s">
        <v>387</v>
      </c>
      <c r="C343" t="s">
        <v>66</v>
      </c>
      <c r="D343" t="s">
        <v>1053</v>
      </c>
      <c r="E343">
        <v>250</v>
      </c>
      <c r="F343">
        <v>290</v>
      </c>
      <c r="G343">
        <v>0</v>
      </c>
      <c r="H343">
        <v>8</v>
      </c>
      <c r="I343">
        <v>0.01</v>
      </c>
      <c r="J343">
        <f t="shared" si="12"/>
        <v>81.577297038234263</v>
      </c>
      <c r="K343">
        <f t="shared" si="13"/>
        <v>0</v>
      </c>
      <c r="L343">
        <v>0</v>
      </c>
      <c r="N343">
        <v>20</v>
      </c>
      <c r="O343">
        <v>25000</v>
      </c>
      <c r="P343">
        <v>0</v>
      </c>
      <c r="Q343" t="s">
        <v>370</v>
      </c>
      <c r="S343" t="s">
        <v>448</v>
      </c>
      <c r="T343" t="s">
        <v>446</v>
      </c>
      <c r="U343" t="s">
        <v>449</v>
      </c>
    </row>
    <row r="344" spans="1:22" hidden="1" x14ac:dyDescent="0.3">
      <c r="A344" t="s">
        <v>967</v>
      </c>
      <c r="B344" t="s">
        <v>73</v>
      </c>
      <c r="C344" t="s">
        <v>66</v>
      </c>
      <c r="D344" t="s">
        <v>1051</v>
      </c>
      <c r="E344">
        <v>150</v>
      </c>
      <c r="F344">
        <v>325</v>
      </c>
      <c r="G344">
        <v>1</v>
      </c>
      <c r="H344">
        <v>5</v>
      </c>
      <c r="I344">
        <v>0.01</v>
      </c>
      <c r="J344">
        <f t="shared" si="12"/>
        <v>50.985810648896411</v>
      </c>
      <c r="K344">
        <f t="shared" si="13"/>
        <v>0.2</v>
      </c>
      <c r="N344">
        <v>50</v>
      </c>
      <c r="O344">
        <v>5000</v>
      </c>
      <c r="P344">
        <v>100</v>
      </c>
      <c r="Q344" t="s">
        <v>190</v>
      </c>
      <c r="S344" t="s">
        <v>969</v>
      </c>
      <c r="T344" t="s">
        <v>971</v>
      </c>
      <c r="U344" t="s">
        <v>449</v>
      </c>
    </row>
    <row r="345" spans="1:22" hidden="1" x14ac:dyDescent="0.3">
      <c r="A345" t="s">
        <v>362</v>
      </c>
      <c r="B345" t="s">
        <v>73</v>
      </c>
      <c r="C345" t="s">
        <v>16</v>
      </c>
      <c r="D345" t="s">
        <v>1050</v>
      </c>
      <c r="E345">
        <v>290</v>
      </c>
      <c r="F345">
        <v>320</v>
      </c>
      <c r="G345">
        <v>12</v>
      </c>
      <c r="H345">
        <v>50</v>
      </c>
      <c r="I345">
        <v>0.06</v>
      </c>
      <c r="J345">
        <f t="shared" si="12"/>
        <v>84.97635108149403</v>
      </c>
      <c r="K345">
        <f t="shared" si="13"/>
        <v>0.24</v>
      </c>
      <c r="L345">
        <v>4</v>
      </c>
      <c r="M345">
        <v>0.625</v>
      </c>
      <c r="N345">
        <v>300</v>
      </c>
      <c r="O345">
        <v>24000</v>
      </c>
      <c r="P345">
        <v>0</v>
      </c>
      <c r="Q345" t="s">
        <v>363</v>
      </c>
    </row>
    <row r="346" spans="1:22" hidden="1" x14ac:dyDescent="0.3">
      <c r="A346" t="s">
        <v>362</v>
      </c>
      <c r="B346" t="s">
        <v>65</v>
      </c>
      <c r="C346" t="s">
        <v>16</v>
      </c>
      <c r="D346" t="s">
        <v>1050</v>
      </c>
      <c r="E346">
        <v>295</v>
      </c>
      <c r="F346">
        <v>335</v>
      </c>
      <c r="G346">
        <v>12</v>
      </c>
      <c r="H346">
        <v>50</v>
      </c>
      <c r="I346">
        <v>0.08</v>
      </c>
      <c r="J346">
        <f t="shared" si="12"/>
        <v>63.732263311120519</v>
      </c>
      <c r="K346">
        <f t="shared" si="13"/>
        <v>0.24</v>
      </c>
      <c r="L346">
        <v>4</v>
      </c>
      <c r="M346">
        <v>0.625</v>
      </c>
      <c r="N346">
        <v>400</v>
      </c>
      <c r="O346">
        <v>24000</v>
      </c>
      <c r="P346">
        <v>25</v>
      </c>
      <c r="Q346" t="s">
        <v>363</v>
      </c>
    </row>
    <row r="347" spans="1:22" hidden="1" x14ac:dyDescent="0.3">
      <c r="A347" t="s">
        <v>146</v>
      </c>
      <c r="B347" t="s">
        <v>83</v>
      </c>
      <c r="C347" t="s">
        <v>105</v>
      </c>
      <c r="D347" t="s">
        <v>1051</v>
      </c>
      <c r="E347">
        <v>100</v>
      </c>
      <c r="F347">
        <v>475</v>
      </c>
      <c r="G347">
        <v>0</v>
      </c>
      <c r="H347">
        <v>250</v>
      </c>
      <c r="I347">
        <v>0.5</v>
      </c>
      <c r="J347">
        <f t="shared" si="12"/>
        <v>50.985810648896418</v>
      </c>
      <c r="K347">
        <f t="shared" si="13"/>
        <v>0</v>
      </c>
      <c r="M347">
        <v>1.875</v>
      </c>
      <c r="N347">
        <v>7000</v>
      </c>
      <c r="O347">
        <v>360000</v>
      </c>
      <c r="Q347" t="s">
        <v>167</v>
      </c>
      <c r="R347" t="s">
        <v>147</v>
      </c>
    </row>
    <row r="348" spans="1:22" hidden="1" x14ac:dyDescent="0.3">
      <c r="A348" t="s">
        <v>82</v>
      </c>
      <c r="B348" t="s">
        <v>83</v>
      </c>
      <c r="C348" t="s">
        <v>68</v>
      </c>
      <c r="D348" t="s">
        <v>1050</v>
      </c>
      <c r="E348">
        <v>380</v>
      </c>
      <c r="F348">
        <v>420</v>
      </c>
      <c r="G348">
        <v>120</v>
      </c>
      <c r="H348">
        <v>240</v>
      </c>
      <c r="I348">
        <v>0.26</v>
      </c>
      <c r="J348">
        <f t="shared" si="12"/>
        <v>94.12765042873184</v>
      </c>
      <c r="K348">
        <f t="shared" si="13"/>
        <v>0.5</v>
      </c>
      <c r="M348">
        <v>1.25</v>
      </c>
      <c r="N348">
        <v>3050</v>
      </c>
      <c r="O348">
        <v>96000</v>
      </c>
      <c r="P348">
        <v>48</v>
      </c>
      <c r="Q348" t="s">
        <v>166</v>
      </c>
    </row>
    <row r="349" spans="1:22" hidden="1" x14ac:dyDescent="0.3">
      <c r="A349" t="s">
        <v>31</v>
      </c>
      <c r="B349" t="s">
        <v>83</v>
      </c>
      <c r="C349" t="s">
        <v>69</v>
      </c>
      <c r="D349" t="s">
        <v>1051</v>
      </c>
      <c r="E349">
        <v>200</v>
      </c>
      <c r="F349">
        <v>750</v>
      </c>
      <c r="G349">
        <v>0</v>
      </c>
      <c r="H349">
        <v>240</v>
      </c>
      <c r="I349">
        <v>3.3</v>
      </c>
      <c r="J349">
        <f t="shared" si="12"/>
        <v>7.4161179125667518</v>
      </c>
      <c r="K349">
        <f t="shared" si="13"/>
        <v>0</v>
      </c>
      <c r="L349">
        <v>0</v>
      </c>
      <c r="M349">
        <v>1.25</v>
      </c>
      <c r="N349">
        <v>50000</v>
      </c>
      <c r="O349">
        <v>1250000</v>
      </c>
      <c r="P349">
        <v>0</v>
      </c>
      <c r="Q349" t="s">
        <v>165</v>
      </c>
      <c r="S349" t="s">
        <v>548</v>
      </c>
      <c r="U349" t="s">
        <v>549</v>
      </c>
    </row>
    <row r="350" spans="1:22" hidden="1" x14ac:dyDescent="0.3">
      <c r="A350" t="s">
        <v>36</v>
      </c>
      <c r="B350" t="s">
        <v>10</v>
      </c>
      <c r="C350" t="s">
        <v>105</v>
      </c>
      <c r="D350" t="s">
        <v>1051</v>
      </c>
      <c r="E350">
        <v>200</v>
      </c>
      <c r="F350">
        <v>455</v>
      </c>
      <c r="G350">
        <v>60</v>
      </c>
      <c r="H350">
        <v>140</v>
      </c>
      <c r="I350">
        <v>0.35</v>
      </c>
      <c r="J350">
        <f t="shared" si="12"/>
        <v>40.788648519117139</v>
      </c>
      <c r="K350">
        <f t="shared" si="13"/>
        <v>0.42857142857142855</v>
      </c>
      <c r="L350">
        <v>5</v>
      </c>
      <c r="M350">
        <v>2.5</v>
      </c>
      <c r="N350">
        <v>3000</v>
      </c>
      <c r="O350">
        <v>360000</v>
      </c>
      <c r="P350">
        <v>15</v>
      </c>
      <c r="Q350" t="s">
        <v>165</v>
      </c>
      <c r="R350" t="s">
        <v>129</v>
      </c>
      <c r="S350" t="s">
        <v>800</v>
      </c>
      <c r="T350" t="s">
        <v>772</v>
      </c>
      <c r="U350" t="s">
        <v>798</v>
      </c>
      <c r="V350" t="s">
        <v>796</v>
      </c>
    </row>
    <row r="351" spans="1:22" hidden="1" x14ac:dyDescent="0.3">
      <c r="A351" t="s">
        <v>790</v>
      </c>
      <c r="B351" t="s">
        <v>83</v>
      </c>
      <c r="C351" t="s">
        <v>16</v>
      </c>
      <c r="D351" t="s">
        <v>1051</v>
      </c>
      <c r="E351">
        <v>200</v>
      </c>
      <c r="F351">
        <v>446</v>
      </c>
      <c r="G351">
        <v>50</v>
      </c>
      <c r="H351">
        <v>120</v>
      </c>
      <c r="I351">
        <v>0.25</v>
      </c>
      <c r="J351">
        <f t="shared" si="12"/>
        <v>48.94637822294056</v>
      </c>
      <c r="K351">
        <f t="shared" si="13"/>
        <v>0.41666666666666669</v>
      </c>
      <c r="L351">
        <v>4</v>
      </c>
      <c r="M351">
        <v>1.5</v>
      </c>
      <c r="N351">
        <v>2500</v>
      </c>
      <c r="O351">
        <v>20000</v>
      </c>
      <c r="P351">
        <v>15</v>
      </c>
      <c r="Q351" t="s">
        <v>190</v>
      </c>
      <c r="S351" t="s">
        <v>103</v>
      </c>
      <c r="T351" t="s">
        <v>790</v>
      </c>
      <c r="U351" t="s">
        <v>924</v>
      </c>
    </row>
    <row r="352" spans="1:22" hidden="1" x14ac:dyDescent="0.3">
      <c r="A352" t="s">
        <v>36</v>
      </c>
      <c r="B352" t="s">
        <v>10</v>
      </c>
      <c r="C352" t="s">
        <v>105</v>
      </c>
      <c r="D352" t="s">
        <v>1051</v>
      </c>
      <c r="E352">
        <v>200</v>
      </c>
      <c r="F352">
        <v>460</v>
      </c>
      <c r="G352">
        <v>60</v>
      </c>
      <c r="H352">
        <v>120</v>
      </c>
      <c r="I352">
        <v>0.3</v>
      </c>
      <c r="J352">
        <f t="shared" si="12"/>
        <v>40.788648519117132</v>
      </c>
      <c r="K352">
        <f t="shared" si="13"/>
        <v>0.5</v>
      </c>
      <c r="L352">
        <v>5</v>
      </c>
      <c r="M352">
        <v>2.5</v>
      </c>
      <c r="N352">
        <v>2500</v>
      </c>
      <c r="O352">
        <v>360000</v>
      </c>
      <c r="P352">
        <v>20</v>
      </c>
      <c r="Q352" t="s">
        <v>165</v>
      </c>
      <c r="R352" t="s">
        <v>129</v>
      </c>
      <c r="S352" t="s">
        <v>800</v>
      </c>
      <c r="T352" t="s">
        <v>788</v>
      </c>
      <c r="U352" t="s">
        <v>798</v>
      </c>
      <c r="V352" t="s">
        <v>796</v>
      </c>
    </row>
    <row r="353" spans="1:24" hidden="1" x14ac:dyDescent="0.3">
      <c r="A353" t="s">
        <v>112</v>
      </c>
      <c r="B353" t="s">
        <v>83</v>
      </c>
      <c r="C353" t="s">
        <v>105</v>
      </c>
      <c r="D353" t="s">
        <v>1051</v>
      </c>
      <c r="E353">
        <v>235</v>
      </c>
      <c r="F353">
        <v>461</v>
      </c>
      <c r="G353">
        <v>50</v>
      </c>
      <c r="H353">
        <v>110.1</v>
      </c>
      <c r="I353">
        <v>0.27700000000000002</v>
      </c>
      <c r="J353">
        <f t="shared" si="12"/>
        <v>40.530958501397073</v>
      </c>
      <c r="K353">
        <f t="shared" si="13"/>
        <v>0.45413260672116262</v>
      </c>
      <c r="M353">
        <v>2.15</v>
      </c>
      <c r="N353">
        <v>9000</v>
      </c>
      <c r="O353">
        <v>30000</v>
      </c>
      <c r="Q353" t="s">
        <v>177</v>
      </c>
      <c r="R353" t="s">
        <v>115</v>
      </c>
    </row>
    <row r="354" spans="1:24" hidden="1" x14ac:dyDescent="0.3">
      <c r="A354" t="s">
        <v>114</v>
      </c>
      <c r="B354" t="s">
        <v>83</v>
      </c>
      <c r="C354" t="s">
        <v>105</v>
      </c>
      <c r="D354" t="s">
        <v>1051</v>
      </c>
      <c r="E354">
        <v>235</v>
      </c>
      <c r="F354">
        <v>466</v>
      </c>
      <c r="G354">
        <v>50</v>
      </c>
      <c r="H354">
        <v>109.9</v>
      </c>
      <c r="I354">
        <v>0.30099999999999999</v>
      </c>
      <c r="J354">
        <f t="shared" si="12"/>
        <v>37.231498938961572</v>
      </c>
      <c r="K354">
        <f t="shared" si="13"/>
        <v>0.45495905368516831</v>
      </c>
      <c r="M354">
        <v>2.15</v>
      </c>
      <c r="N354">
        <v>9000</v>
      </c>
      <c r="O354">
        <v>30000</v>
      </c>
      <c r="Q354" t="s">
        <v>177</v>
      </c>
      <c r="R354" t="s">
        <v>113</v>
      </c>
    </row>
    <row r="355" spans="1:24" hidden="1" x14ac:dyDescent="0.3">
      <c r="A355" t="s">
        <v>169</v>
      </c>
      <c r="B355" t="s">
        <v>93</v>
      </c>
      <c r="C355" t="s">
        <v>16</v>
      </c>
      <c r="D355" t="s">
        <v>1050</v>
      </c>
      <c r="E355">
        <v>255</v>
      </c>
      <c r="F355">
        <v>302</v>
      </c>
      <c r="G355">
        <v>1054</v>
      </c>
      <c r="H355">
        <v>1054.2</v>
      </c>
      <c r="I355">
        <v>1.147</v>
      </c>
      <c r="J355">
        <f t="shared" si="12"/>
        <v>93.721432582504974</v>
      </c>
      <c r="K355">
        <f t="shared" si="13"/>
        <v>0.99981028267880856</v>
      </c>
      <c r="L355">
        <v>4</v>
      </c>
      <c r="M355">
        <v>1.7</v>
      </c>
      <c r="N355">
        <v>500</v>
      </c>
      <c r="O355">
        <v>10500</v>
      </c>
      <c r="P355">
        <v>1</v>
      </c>
      <c r="Q355" t="s">
        <v>177</v>
      </c>
      <c r="R355" t="s">
        <v>170</v>
      </c>
    </row>
    <row r="356" spans="1:24" hidden="1" x14ac:dyDescent="0.3">
      <c r="A356" t="s">
        <v>339</v>
      </c>
      <c r="B356" t="s">
        <v>327</v>
      </c>
      <c r="C356" t="s">
        <v>328</v>
      </c>
      <c r="D356" t="s">
        <v>1050</v>
      </c>
      <c r="E356">
        <v>9600</v>
      </c>
      <c r="F356">
        <v>9600</v>
      </c>
      <c r="G356">
        <v>0</v>
      </c>
      <c r="H356">
        <v>220</v>
      </c>
      <c r="I356">
        <v>1.7</v>
      </c>
      <c r="J356">
        <f t="shared" si="12"/>
        <v>13.196327462067307</v>
      </c>
      <c r="K356">
        <f t="shared" si="13"/>
        <v>0</v>
      </c>
      <c r="L356">
        <v>0</v>
      </c>
      <c r="N356">
        <v>15000</v>
      </c>
      <c r="O356">
        <v>150000</v>
      </c>
      <c r="P356">
        <v>0</v>
      </c>
      <c r="Q356" t="s">
        <v>321</v>
      </c>
    </row>
    <row r="357" spans="1:24" hidden="1" x14ac:dyDescent="0.3">
      <c r="A357" t="s">
        <v>110</v>
      </c>
      <c r="B357" t="s">
        <v>83</v>
      </c>
      <c r="C357" t="s">
        <v>105</v>
      </c>
      <c r="D357" t="s">
        <v>1051</v>
      </c>
      <c r="E357">
        <v>235</v>
      </c>
      <c r="F357">
        <v>460.9</v>
      </c>
      <c r="G357">
        <v>50</v>
      </c>
      <c r="H357">
        <v>108</v>
      </c>
      <c r="I357">
        <v>0.23</v>
      </c>
      <c r="J357">
        <f t="shared" si="12"/>
        <v>47.882326522441851</v>
      </c>
      <c r="K357">
        <f t="shared" si="13"/>
        <v>0.46296296296296297</v>
      </c>
      <c r="M357">
        <v>1.85</v>
      </c>
      <c r="N357">
        <v>9000</v>
      </c>
      <c r="O357">
        <v>30000</v>
      </c>
      <c r="Q357" t="s">
        <v>177</v>
      </c>
      <c r="R357" t="s">
        <v>111</v>
      </c>
    </row>
    <row r="358" spans="1:24" hidden="1" x14ac:dyDescent="0.3">
      <c r="A358" t="s">
        <v>104</v>
      </c>
      <c r="B358" t="s">
        <v>83</v>
      </c>
      <c r="C358" t="s">
        <v>105</v>
      </c>
      <c r="D358" t="s">
        <v>1051</v>
      </c>
      <c r="E358">
        <v>200</v>
      </c>
      <c r="F358">
        <v>461</v>
      </c>
      <c r="G358">
        <v>60</v>
      </c>
      <c r="H358">
        <v>107.29</v>
      </c>
      <c r="I358">
        <v>0.23100000000000001</v>
      </c>
      <c r="J358">
        <f t="shared" si="12"/>
        <v>47.361624454719447</v>
      </c>
      <c r="K358">
        <f t="shared" si="13"/>
        <v>0.55923198806971752</v>
      </c>
      <c r="M358">
        <v>1.87</v>
      </c>
      <c r="N358">
        <v>8500</v>
      </c>
      <c r="O358">
        <v>30000</v>
      </c>
      <c r="Q358" t="s">
        <v>177</v>
      </c>
      <c r="R358" t="s">
        <v>108</v>
      </c>
    </row>
    <row r="359" spans="1:24" hidden="1" x14ac:dyDescent="0.3">
      <c r="A359" t="s">
        <v>932</v>
      </c>
      <c r="B359" t="s">
        <v>134</v>
      </c>
      <c r="C359" t="s">
        <v>66</v>
      </c>
      <c r="D359" t="s">
        <v>1050</v>
      </c>
      <c r="E359">
        <v>230</v>
      </c>
      <c r="F359">
        <v>252</v>
      </c>
      <c r="G359">
        <v>145.12</v>
      </c>
      <c r="H359">
        <v>193.49</v>
      </c>
      <c r="I359">
        <v>0.25</v>
      </c>
      <c r="J359">
        <f t="shared" si="12"/>
        <v>78.921956019639737</v>
      </c>
      <c r="K359">
        <f t="shared" si="13"/>
        <v>0.75001292056437019</v>
      </c>
      <c r="L359">
        <v>0</v>
      </c>
      <c r="M359">
        <v>0.625</v>
      </c>
      <c r="N359">
        <v>210</v>
      </c>
      <c r="Q359" t="s">
        <v>931</v>
      </c>
      <c r="T359" t="s">
        <v>933</v>
      </c>
      <c r="U359" t="s">
        <v>449</v>
      </c>
    </row>
    <row r="360" spans="1:24" hidden="1" x14ac:dyDescent="0.3">
      <c r="A360" t="s">
        <v>932</v>
      </c>
      <c r="B360" t="s">
        <v>134</v>
      </c>
      <c r="C360" t="s">
        <v>66</v>
      </c>
      <c r="D360" t="s">
        <v>1050</v>
      </c>
      <c r="E360">
        <v>100</v>
      </c>
      <c r="F360">
        <v>330</v>
      </c>
      <c r="G360">
        <v>100</v>
      </c>
      <c r="H360">
        <v>253.38</v>
      </c>
      <c r="I360">
        <v>0.3</v>
      </c>
      <c r="J360">
        <f t="shared" si="12"/>
        <v>86.125231348115818</v>
      </c>
      <c r="K360">
        <f t="shared" si="13"/>
        <v>0.39466414081616547</v>
      </c>
      <c r="L360">
        <v>0</v>
      </c>
      <c r="M360">
        <v>0.625</v>
      </c>
      <c r="N360">
        <v>260</v>
      </c>
      <c r="Q360" t="s">
        <v>931</v>
      </c>
      <c r="T360" t="s">
        <v>934</v>
      </c>
      <c r="U360" t="s">
        <v>449</v>
      </c>
    </row>
    <row r="361" spans="1:24" hidden="1" x14ac:dyDescent="0.3">
      <c r="A361" t="s">
        <v>349</v>
      </c>
      <c r="B361" t="s">
        <v>350</v>
      </c>
      <c r="C361" t="s">
        <v>66</v>
      </c>
      <c r="D361" t="s">
        <v>1050</v>
      </c>
      <c r="E361">
        <v>220</v>
      </c>
      <c r="F361">
        <v>290</v>
      </c>
      <c r="G361">
        <v>0</v>
      </c>
      <c r="H361">
        <v>907.2</v>
      </c>
      <c r="I361">
        <v>1</v>
      </c>
      <c r="J361">
        <f t="shared" si="12"/>
        <v>92.508654841357654</v>
      </c>
      <c r="K361">
        <f t="shared" si="13"/>
        <v>0</v>
      </c>
      <c r="N361">
        <v>843</v>
      </c>
      <c r="Q361" t="s">
        <v>351</v>
      </c>
    </row>
    <row r="362" spans="1:24" hidden="1" x14ac:dyDescent="0.3">
      <c r="A362" t="s">
        <v>374</v>
      </c>
      <c r="B362" t="s">
        <v>369</v>
      </c>
      <c r="C362" t="s">
        <v>369</v>
      </c>
      <c r="D362" t="s">
        <v>1050</v>
      </c>
      <c r="E362">
        <v>250</v>
      </c>
      <c r="F362">
        <v>270</v>
      </c>
      <c r="G362">
        <v>35</v>
      </c>
      <c r="H362">
        <v>35</v>
      </c>
      <c r="I362">
        <v>0.05</v>
      </c>
      <c r="J362">
        <f t="shared" si="12"/>
        <v>71.380134908454977</v>
      </c>
      <c r="K362">
        <f t="shared" si="13"/>
        <v>1</v>
      </c>
      <c r="L362">
        <v>0</v>
      </c>
      <c r="N362">
        <v>50</v>
      </c>
      <c r="O362">
        <v>1000</v>
      </c>
      <c r="P362">
        <v>1</v>
      </c>
      <c r="Q362" t="s">
        <v>370</v>
      </c>
      <c r="R362" t="s">
        <v>375</v>
      </c>
      <c r="S362" t="s">
        <v>466</v>
      </c>
      <c r="T362" t="s">
        <v>446</v>
      </c>
      <c r="U362" t="s">
        <v>467</v>
      </c>
    </row>
    <row r="363" spans="1:24" hidden="1" x14ac:dyDescent="0.3">
      <c r="A363" t="s">
        <v>42</v>
      </c>
      <c r="B363" t="s">
        <v>63</v>
      </c>
      <c r="C363" t="s">
        <v>125</v>
      </c>
      <c r="D363" t="s">
        <v>1051</v>
      </c>
      <c r="E363">
        <v>260</v>
      </c>
      <c r="F363">
        <v>310</v>
      </c>
      <c r="G363">
        <v>120</v>
      </c>
      <c r="H363">
        <v>120</v>
      </c>
      <c r="I363">
        <v>0.35</v>
      </c>
      <c r="J363">
        <f t="shared" si="12"/>
        <v>34.961698730671827</v>
      </c>
      <c r="K363">
        <f t="shared" si="13"/>
        <v>1</v>
      </c>
      <c r="L363">
        <v>3</v>
      </c>
      <c r="M363">
        <v>1.25</v>
      </c>
      <c r="N363">
        <v>350</v>
      </c>
      <c r="O363">
        <v>5000</v>
      </c>
      <c r="P363">
        <v>1</v>
      </c>
      <c r="Q363" t="s">
        <v>165</v>
      </c>
      <c r="R363" t="s">
        <v>194</v>
      </c>
      <c r="S363" t="s">
        <v>531</v>
      </c>
      <c r="T363" t="s">
        <v>446</v>
      </c>
      <c r="U363" t="s">
        <v>447</v>
      </c>
    </row>
    <row r="364" spans="1:24" hidden="1" x14ac:dyDescent="0.3">
      <c r="A364" t="s">
        <v>372</v>
      </c>
      <c r="B364" t="s">
        <v>369</v>
      </c>
      <c r="C364" t="s">
        <v>369</v>
      </c>
      <c r="D364" t="s">
        <v>1050</v>
      </c>
      <c r="E364">
        <v>260</v>
      </c>
      <c r="F364">
        <v>280</v>
      </c>
      <c r="G364">
        <v>70</v>
      </c>
      <c r="H364">
        <v>70</v>
      </c>
      <c r="I364">
        <v>0.1</v>
      </c>
      <c r="J364">
        <f t="shared" si="12"/>
        <v>71.380134908454977</v>
      </c>
      <c r="K364">
        <f t="shared" si="13"/>
        <v>1</v>
      </c>
      <c r="N364">
        <v>100</v>
      </c>
      <c r="O364">
        <v>1000</v>
      </c>
      <c r="P364">
        <v>1</v>
      </c>
      <c r="Q364" t="s">
        <v>370</v>
      </c>
      <c r="R364" t="s">
        <v>373</v>
      </c>
    </row>
    <row r="365" spans="1:24" hidden="1" x14ac:dyDescent="0.3">
      <c r="A365" t="s">
        <v>368</v>
      </c>
      <c r="B365" t="s">
        <v>369</v>
      </c>
      <c r="C365" t="s">
        <v>369</v>
      </c>
      <c r="D365" t="s">
        <v>1051</v>
      </c>
      <c r="E365">
        <v>260</v>
      </c>
      <c r="F365">
        <v>310</v>
      </c>
      <c r="G365">
        <v>240</v>
      </c>
      <c r="H365">
        <v>240</v>
      </c>
      <c r="I365">
        <v>0.7</v>
      </c>
      <c r="J365">
        <f t="shared" si="12"/>
        <v>34.961698730671827</v>
      </c>
      <c r="K365">
        <f t="shared" si="13"/>
        <v>1</v>
      </c>
      <c r="L365">
        <v>1.5</v>
      </c>
      <c r="M365">
        <v>1.25</v>
      </c>
      <c r="N365">
        <v>700</v>
      </c>
      <c r="O365">
        <v>10000</v>
      </c>
      <c r="P365">
        <v>1</v>
      </c>
      <c r="Q365" t="s">
        <v>370</v>
      </c>
      <c r="R365" t="s">
        <v>371</v>
      </c>
    </row>
    <row r="366" spans="1:24" hidden="1" x14ac:dyDescent="0.3">
      <c r="A366" t="s">
        <v>41</v>
      </c>
      <c r="B366" t="s">
        <v>63</v>
      </c>
      <c r="C366" t="s">
        <v>125</v>
      </c>
      <c r="D366" t="s">
        <v>1051</v>
      </c>
      <c r="E366">
        <v>250</v>
      </c>
      <c r="F366">
        <v>300</v>
      </c>
      <c r="G366">
        <v>75</v>
      </c>
      <c r="H366">
        <v>75</v>
      </c>
      <c r="I366">
        <v>0.22</v>
      </c>
      <c r="J366">
        <f t="shared" si="12"/>
        <v>34.763052715156647</v>
      </c>
      <c r="K366">
        <f t="shared" si="13"/>
        <v>1</v>
      </c>
      <c r="L366">
        <v>3</v>
      </c>
      <c r="M366">
        <v>1.25</v>
      </c>
      <c r="N366">
        <v>200</v>
      </c>
      <c r="O366">
        <v>5000</v>
      </c>
      <c r="P366">
        <v>1</v>
      </c>
      <c r="Q366" t="s">
        <v>165</v>
      </c>
      <c r="R366" t="s">
        <v>193</v>
      </c>
      <c r="S366" t="s">
        <v>530</v>
      </c>
      <c r="T366" t="s">
        <v>446</v>
      </c>
      <c r="U366" t="s">
        <v>447</v>
      </c>
    </row>
    <row r="367" spans="1:24" s="14" customFormat="1" hidden="1" x14ac:dyDescent="0.3">
      <c r="A367" t="s">
        <v>55</v>
      </c>
      <c r="B367" t="s">
        <v>9</v>
      </c>
      <c r="C367" t="s">
        <v>18</v>
      </c>
      <c r="D367" t="s">
        <v>1050</v>
      </c>
      <c r="E367">
        <v>264</v>
      </c>
      <c r="F367">
        <v>320</v>
      </c>
      <c r="G367">
        <v>0</v>
      </c>
      <c r="H367">
        <v>64</v>
      </c>
      <c r="I367">
        <v>0.08</v>
      </c>
      <c r="J367">
        <f t="shared" si="12"/>
        <v>81.577297038234263</v>
      </c>
      <c r="K367">
        <f t="shared" si="13"/>
        <v>0</v>
      </c>
      <c r="L367">
        <v>22.5</v>
      </c>
      <c r="M367"/>
      <c r="N367">
        <v>150</v>
      </c>
      <c r="O367">
        <v>25000</v>
      </c>
      <c r="P367">
        <v>0</v>
      </c>
      <c r="Q367" t="s">
        <v>165</v>
      </c>
      <c r="R367"/>
      <c r="S367" t="s">
        <v>528</v>
      </c>
      <c r="T367" t="s">
        <v>446</v>
      </c>
      <c r="U367" t="s">
        <v>529</v>
      </c>
      <c r="V367"/>
      <c r="W367"/>
      <c r="X367"/>
    </row>
    <row r="368" spans="1:24" s="14" customFormat="1" hidden="1" x14ac:dyDescent="0.3">
      <c r="A368" t="s">
        <v>38</v>
      </c>
      <c r="B368" t="s">
        <v>63</v>
      </c>
      <c r="C368" t="s">
        <v>125</v>
      </c>
      <c r="D368" t="s">
        <v>1050</v>
      </c>
      <c r="E368">
        <v>260</v>
      </c>
      <c r="F368">
        <v>280</v>
      </c>
      <c r="G368">
        <v>900</v>
      </c>
      <c r="H368">
        <v>900</v>
      </c>
      <c r="I368">
        <v>2.5</v>
      </c>
      <c r="J368">
        <f t="shared" si="12"/>
        <v>36.709783667205421</v>
      </c>
      <c r="K368">
        <f t="shared" si="13"/>
        <v>1</v>
      </c>
      <c r="L368">
        <v>2</v>
      </c>
      <c r="M368">
        <v>1.25</v>
      </c>
      <c r="N368">
        <v>2000</v>
      </c>
      <c r="O368">
        <v>50000</v>
      </c>
      <c r="P368">
        <v>1</v>
      </c>
      <c r="Q368" t="s">
        <v>165</v>
      </c>
      <c r="R368" t="s">
        <v>192</v>
      </c>
      <c r="S368"/>
      <c r="T368"/>
      <c r="U368"/>
      <c r="V368"/>
      <c r="W368"/>
      <c r="X368"/>
    </row>
    <row r="369" spans="1:24" s="14" customFormat="1" hidden="1" x14ac:dyDescent="0.3">
      <c r="A369" t="s">
        <v>45</v>
      </c>
      <c r="B369" t="s">
        <v>63</v>
      </c>
      <c r="C369" t="s">
        <v>63</v>
      </c>
      <c r="D369" t="s">
        <v>1050</v>
      </c>
      <c r="E369">
        <v>275</v>
      </c>
      <c r="F369">
        <v>290</v>
      </c>
      <c r="G369">
        <v>2000</v>
      </c>
      <c r="H369">
        <v>2000</v>
      </c>
      <c r="I369">
        <v>6.3</v>
      </c>
      <c r="J369">
        <f t="shared" si="12"/>
        <v>32.371943269140587</v>
      </c>
      <c r="K369">
        <f t="shared" si="13"/>
        <v>1</v>
      </c>
      <c r="L369">
        <v>2</v>
      </c>
      <c r="M369">
        <v>2.5</v>
      </c>
      <c r="N369">
        <v>4000</v>
      </c>
      <c r="O369">
        <v>80000</v>
      </c>
      <c r="P369">
        <v>1</v>
      </c>
      <c r="Q369" t="s">
        <v>165</v>
      </c>
      <c r="R369" t="s">
        <v>196</v>
      </c>
      <c r="S369"/>
      <c r="T369"/>
      <c r="U369"/>
      <c r="V369"/>
      <c r="W369"/>
      <c r="X369"/>
    </row>
    <row r="370" spans="1:24" hidden="1" x14ac:dyDescent="0.3">
      <c r="A370" t="s">
        <v>46</v>
      </c>
      <c r="B370" t="s">
        <v>63</v>
      </c>
      <c r="C370" t="s">
        <v>63</v>
      </c>
      <c r="D370" t="s">
        <v>1050</v>
      </c>
      <c r="E370">
        <v>275</v>
      </c>
      <c r="F370">
        <v>290</v>
      </c>
      <c r="G370">
        <v>4000</v>
      </c>
      <c r="H370">
        <v>4000</v>
      </c>
      <c r="I370">
        <v>13</v>
      </c>
      <c r="J370">
        <f t="shared" si="12"/>
        <v>31.375883476243949</v>
      </c>
      <c r="K370">
        <f t="shared" si="13"/>
        <v>1</v>
      </c>
      <c r="L370">
        <v>1</v>
      </c>
      <c r="M370">
        <v>2.5</v>
      </c>
      <c r="N370">
        <v>8000</v>
      </c>
      <c r="O370">
        <v>120000</v>
      </c>
      <c r="P370">
        <v>1</v>
      </c>
      <c r="Q370" t="s">
        <v>165</v>
      </c>
      <c r="R370" t="s">
        <v>197</v>
      </c>
    </row>
    <row r="371" spans="1:24" hidden="1" x14ac:dyDescent="0.3">
      <c r="A371" t="s">
        <v>106</v>
      </c>
      <c r="B371" t="s">
        <v>83</v>
      </c>
      <c r="C371" t="s">
        <v>105</v>
      </c>
      <c r="D371" t="s">
        <v>1051</v>
      </c>
      <c r="E371">
        <v>200</v>
      </c>
      <c r="F371">
        <v>453.8</v>
      </c>
      <c r="G371">
        <v>50</v>
      </c>
      <c r="H371">
        <v>106</v>
      </c>
      <c r="I371">
        <v>0.188</v>
      </c>
      <c r="J371">
        <f t="shared" si="12"/>
        <v>57.494637540244895</v>
      </c>
      <c r="K371">
        <f t="shared" si="13"/>
        <v>0.47169811320754718</v>
      </c>
      <c r="M371">
        <v>1.57</v>
      </c>
      <c r="N371">
        <v>8000</v>
      </c>
      <c r="O371">
        <v>30000</v>
      </c>
      <c r="Q371" t="s">
        <v>177</v>
      </c>
      <c r="R371" t="s">
        <v>107</v>
      </c>
    </row>
    <row r="372" spans="1:24" hidden="1" x14ac:dyDescent="0.3">
      <c r="A372" t="s">
        <v>36</v>
      </c>
      <c r="B372" t="s">
        <v>10</v>
      </c>
      <c r="C372" t="s">
        <v>105</v>
      </c>
      <c r="D372" t="s">
        <v>1051</v>
      </c>
      <c r="E372">
        <v>200</v>
      </c>
      <c r="F372">
        <v>460</v>
      </c>
      <c r="G372">
        <v>50</v>
      </c>
      <c r="H372">
        <v>100</v>
      </c>
      <c r="I372">
        <v>0.25</v>
      </c>
      <c r="J372">
        <f t="shared" si="12"/>
        <v>40.788648519117132</v>
      </c>
      <c r="K372">
        <f t="shared" si="13"/>
        <v>0.5</v>
      </c>
      <c r="L372">
        <v>5</v>
      </c>
      <c r="M372">
        <v>2.5</v>
      </c>
      <c r="N372">
        <v>2000</v>
      </c>
      <c r="O372">
        <v>360000</v>
      </c>
      <c r="P372">
        <v>15</v>
      </c>
      <c r="Q372" t="s">
        <v>165</v>
      </c>
      <c r="R372" t="s">
        <v>129</v>
      </c>
      <c r="S372" t="s">
        <v>800</v>
      </c>
      <c r="T372" t="s">
        <v>795</v>
      </c>
      <c r="U372" t="s">
        <v>798</v>
      </c>
      <c r="V372" t="s">
        <v>796</v>
      </c>
    </row>
    <row r="373" spans="1:24" hidden="1" x14ac:dyDescent="0.3">
      <c r="A373" t="s">
        <v>116</v>
      </c>
      <c r="B373" t="s">
        <v>83</v>
      </c>
      <c r="C373" t="s">
        <v>105</v>
      </c>
      <c r="D373" t="s">
        <v>1051</v>
      </c>
      <c r="E373">
        <v>200</v>
      </c>
      <c r="F373">
        <v>451</v>
      </c>
      <c r="G373">
        <v>50</v>
      </c>
      <c r="H373">
        <v>99.2</v>
      </c>
      <c r="I373">
        <v>0.16800000000000001</v>
      </c>
      <c r="J373">
        <f t="shared" si="12"/>
        <v>60.211814480601483</v>
      </c>
      <c r="K373">
        <f t="shared" si="13"/>
        <v>0.50403225806451613</v>
      </c>
      <c r="M373">
        <v>1.78</v>
      </c>
      <c r="N373">
        <v>7000</v>
      </c>
      <c r="O373">
        <v>30000</v>
      </c>
      <c r="Q373" t="s">
        <v>177</v>
      </c>
      <c r="R373" t="s">
        <v>119</v>
      </c>
    </row>
    <row r="374" spans="1:24" hidden="1" x14ac:dyDescent="0.3">
      <c r="A374" t="s">
        <v>789</v>
      </c>
      <c r="B374" t="s">
        <v>83</v>
      </c>
      <c r="C374" t="s">
        <v>105</v>
      </c>
      <c r="D374" t="s">
        <v>1051</v>
      </c>
      <c r="E374">
        <v>200</v>
      </c>
      <c r="F374">
        <v>450</v>
      </c>
      <c r="G374">
        <v>50</v>
      </c>
      <c r="H374">
        <v>98.06</v>
      </c>
      <c r="I374">
        <v>0.25</v>
      </c>
      <c r="J374">
        <f t="shared" si="12"/>
        <v>39.997348737846259</v>
      </c>
      <c r="K374">
        <f t="shared" si="13"/>
        <v>0.50989190291658171</v>
      </c>
      <c r="L374">
        <v>4</v>
      </c>
      <c r="M374">
        <v>1.5</v>
      </c>
      <c r="N374">
        <v>2600</v>
      </c>
      <c r="O374">
        <v>20000</v>
      </c>
      <c r="P374">
        <v>15</v>
      </c>
      <c r="Q374" t="s">
        <v>179</v>
      </c>
      <c r="S374" t="s">
        <v>938</v>
      </c>
      <c r="T374" t="s">
        <v>789</v>
      </c>
      <c r="U374" t="s">
        <v>918</v>
      </c>
    </row>
    <row r="375" spans="1:24" hidden="1" x14ac:dyDescent="0.3">
      <c r="A375" t="s">
        <v>109</v>
      </c>
      <c r="B375" t="s">
        <v>83</v>
      </c>
      <c r="C375" t="s">
        <v>105</v>
      </c>
      <c r="D375" t="s">
        <v>1051</v>
      </c>
      <c r="E375">
        <v>200</v>
      </c>
      <c r="F375">
        <v>470</v>
      </c>
      <c r="G375">
        <v>50</v>
      </c>
      <c r="H375">
        <v>93.4</v>
      </c>
      <c r="I375">
        <v>0.311</v>
      </c>
      <c r="J375">
        <f t="shared" si="12"/>
        <v>30.624274692005955</v>
      </c>
      <c r="K375">
        <f t="shared" si="13"/>
        <v>0.53533190578158452</v>
      </c>
      <c r="M375">
        <v>1.53</v>
      </c>
      <c r="N375">
        <v>8000</v>
      </c>
      <c r="O375">
        <v>30000</v>
      </c>
      <c r="Q375" t="s">
        <v>177</v>
      </c>
    </row>
    <row r="376" spans="1:24" hidden="1" x14ac:dyDescent="0.3">
      <c r="A376" t="s">
        <v>444</v>
      </c>
      <c r="B376" t="s">
        <v>63</v>
      </c>
      <c r="C376" t="s">
        <v>63</v>
      </c>
      <c r="D376" t="s">
        <v>1050</v>
      </c>
      <c r="E376">
        <v>270</v>
      </c>
      <c r="F376">
        <v>280</v>
      </c>
      <c r="G376">
        <v>18</v>
      </c>
      <c r="H376">
        <v>18</v>
      </c>
      <c r="I376">
        <v>1.2500000000000001E-2</v>
      </c>
      <c r="J376">
        <f t="shared" si="12"/>
        <v>146.83913466882166</v>
      </c>
      <c r="K376">
        <f t="shared" si="13"/>
        <v>1</v>
      </c>
      <c r="L376">
        <v>0</v>
      </c>
      <c r="N376">
        <v>10</v>
      </c>
      <c r="O376">
        <v>1100</v>
      </c>
      <c r="P376">
        <v>1</v>
      </c>
      <c r="Q376" t="s">
        <v>165</v>
      </c>
      <c r="S376" t="s">
        <v>445</v>
      </c>
      <c r="T376" t="s">
        <v>446</v>
      </c>
      <c r="U376" t="s">
        <v>447</v>
      </c>
    </row>
    <row r="377" spans="1:24" hidden="1" x14ac:dyDescent="0.3">
      <c r="A377" t="s">
        <v>319</v>
      </c>
      <c r="B377" t="s">
        <v>320</v>
      </c>
      <c r="C377" t="s">
        <v>320</v>
      </c>
      <c r="D377" t="s">
        <v>1050</v>
      </c>
      <c r="E377">
        <v>250</v>
      </c>
      <c r="F377">
        <v>280</v>
      </c>
      <c r="G377">
        <v>100</v>
      </c>
      <c r="H377">
        <v>100</v>
      </c>
      <c r="I377">
        <v>0.4</v>
      </c>
      <c r="J377">
        <f t="shared" si="12"/>
        <v>25.492905324448206</v>
      </c>
      <c r="K377">
        <f t="shared" si="13"/>
        <v>1</v>
      </c>
      <c r="L377">
        <v>0</v>
      </c>
      <c r="N377">
        <v>1000</v>
      </c>
      <c r="O377">
        <v>90000</v>
      </c>
      <c r="P377">
        <v>1</v>
      </c>
      <c r="Q377" t="s">
        <v>321</v>
      </c>
      <c r="R377" t="s">
        <v>322</v>
      </c>
    </row>
    <row r="378" spans="1:24" hidden="1" x14ac:dyDescent="0.3">
      <c r="A378" t="s">
        <v>323</v>
      </c>
      <c r="B378" t="s">
        <v>63</v>
      </c>
      <c r="C378" t="s">
        <v>63</v>
      </c>
      <c r="D378" t="s">
        <v>1050</v>
      </c>
      <c r="E378">
        <v>250</v>
      </c>
      <c r="F378">
        <v>280</v>
      </c>
      <c r="G378">
        <v>160</v>
      </c>
      <c r="H378">
        <v>160</v>
      </c>
      <c r="I378">
        <v>0.6</v>
      </c>
      <c r="J378">
        <f t="shared" si="12"/>
        <v>27.192432346078089</v>
      </c>
      <c r="K378">
        <f t="shared" si="13"/>
        <v>1</v>
      </c>
      <c r="L378">
        <v>0</v>
      </c>
      <c r="N378">
        <v>1600</v>
      </c>
      <c r="O378">
        <v>90000</v>
      </c>
      <c r="P378">
        <v>1</v>
      </c>
      <c r="Q378" t="s">
        <v>321</v>
      </c>
      <c r="R378" t="s">
        <v>324</v>
      </c>
    </row>
    <row r="379" spans="1:24" hidden="1" x14ac:dyDescent="0.3">
      <c r="A379" t="s">
        <v>331</v>
      </c>
      <c r="B379" t="s">
        <v>300</v>
      </c>
      <c r="D379" t="s">
        <v>1050</v>
      </c>
      <c r="E379">
        <v>270</v>
      </c>
      <c r="F379">
        <v>310</v>
      </c>
      <c r="G379">
        <v>0</v>
      </c>
      <c r="H379">
        <v>340</v>
      </c>
      <c r="I379">
        <v>0.6</v>
      </c>
      <c r="J379">
        <f t="shared" si="12"/>
        <v>57.783918735415938</v>
      </c>
      <c r="K379">
        <f t="shared" si="13"/>
        <v>0</v>
      </c>
      <c r="L379">
        <v>0</v>
      </c>
      <c r="N379">
        <v>2800</v>
      </c>
      <c r="O379">
        <v>90000</v>
      </c>
      <c r="P379">
        <v>0</v>
      </c>
      <c r="Q379" t="s">
        <v>321</v>
      </c>
    </row>
    <row r="380" spans="1:24" hidden="1" x14ac:dyDescent="0.3">
      <c r="A380" t="s">
        <v>238</v>
      </c>
      <c r="B380" t="s">
        <v>63</v>
      </c>
      <c r="C380" t="s">
        <v>125</v>
      </c>
      <c r="D380" t="s">
        <v>1050</v>
      </c>
      <c r="E380">
        <v>270</v>
      </c>
      <c r="F380">
        <v>283</v>
      </c>
      <c r="G380">
        <v>200</v>
      </c>
      <c r="H380">
        <v>200</v>
      </c>
      <c r="I380">
        <v>0.6</v>
      </c>
      <c r="J380">
        <f t="shared" si="12"/>
        <v>33.990540432597612</v>
      </c>
      <c r="K380">
        <f t="shared" si="13"/>
        <v>1</v>
      </c>
      <c r="L380">
        <v>5</v>
      </c>
      <c r="M380">
        <v>0.625</v>
      </c>
      <c r="N380">
        <v>550</v>
      </c>
      <c r="O380">
        <v>10000</v>
      </c>
      <c r="P380">
        <v>1</v>
      </c>
      <c r="Q380" t="s">
        <v>240</v>
      </c>
      <c r="R380" t="s">
        <v>239</v>
      </c>
    </row>
    <row r="381" spans="1:24" hidden="1" x14ac:dyDescent="0.3">
      <c r="A381" t="s">
        <v>1017</v>
      </c>
      <c r="B381" t="s">
        <v>1018</v>
      </c>
      <c r="C381" t="s">
        <v>1004</v>
      </c>
      <c r="D381" t="s">
        <v>1053</v>
      </c>
      <c r="E381">
        <v>333.8</v>
      </c>
      <c r="F381">
        <v>358.7</v>
      </c>
      <c r="G381">
        <v>1392</v>
      </c>
      <c r="H381">
        <v>2306</v>
      </c>
      <c r="I381">
        <v>2.9889999999999999</v>
      </c>
      <c r="J381">
        <f t="shared" si="12"/>
        <v>78.670645270227595</v>
      </c>
      <c r="K381">
        <f t="shared" si="13"/>
        <v>0.603642671292281</v>
      </c>
      <c r="L381">
        <v>11.5</v>
      </c>
      <c r="M381">
        <v>1.875</v>
      </c>
      <c r="N381">
        <v>5000</v>
      </c>
      <c r="O381">
        <v>750000</v>
      </c>
      <c r="P381">
        <v>10</v>
      </c>
      <c r="Q381" t="s">
        <v>1006</v>
      </c>
      <c r="S381" t="s">
        <v>1019</v>
      </c>
      <c r="U381" t="s">
        <v>425</v>
      </c>
    </row>
    <row r="382" spans="1:24" hidden="1" x14ac:dyDescent="0.3">
      <c r="A382" t="s">
        <v>233</v>
      </c>
      <c r="B382" t="s">
        <v>63</v>
      </c>
      <c r="C382" t="s">
        <v>63</v>
      </c>
      <c r="D382" t="s">
        <v>1051</v>
      </c>
      <c r="E382">
        <v>200</v>
      </c>
      <c r="F382">
        <v>292.10000000000002</v>
      </c>
      <c r="G382">
        <v>78</v>
      </c>
      <c r="H382">
        <v>78</v>
      </c>
      <c r="I382">
        <v>0.1169</v>
      </c>
      <c r="J382">
        <f t="shared" si="12"/>
        <v>68.039234056696671</v>
      </c>
      <c r="K382">
        <f t="shared" si="13"/>
        <v>1</v>
      </c>
      <c r="L382">
        <v>4</v>
      </c>
      <c r="N382">
        <v>220</v>
      </c>
      <c r="O382">
        <v>3000</v>
      </c>
      <c r="P382">
        <v>1</v>
      </c>
      <c r="Q382" t="s">
        <v>177</v>
      </c>
      <c r="R382" t="s">
        <v>234</v>
      </c>
    </row>
    <row r="383" spans="1:24" hidden="1" x14ac:dyDescent="0.3">
      <c r="A383" t="s">
        <v>433</v>
      </c>
      <c r="B383" t="s">
        <v>91</v>
      </c>
      <c r="C383" t="s">
        <v>16</v>
      </c>
      <c r="D383" t="s">
        <v>1053</v>
      </c>
      <c r="E383">
        <v>255</v>
      </c>
      <c r="F383">
        <v>355</v>
      </c>
      <c r="G383">
        <v>120</v>
      </c>
      <c r="H383">
        <v>720</v>
      </c>
      <c r="I383">
        <v>0.6</v>
      </c>
      <c r="J383">
        <f t="shared" si="12"/>
        <v>122.36594555735141</v>
      </c>
      <c r="K383">
        <f t="shared" si="13"/>
        <v>0.16666666666666666</v>
      </c>
      <c r="L383">
        <v>4</v>
      </c>
      <c r="M383">
        <v>1.25</v>
      </c>
      <c r="N383">
        <v>1200</v>
      </c>
      <c r="O383">
        <v>360000</v>
      </c>
      <c r="P383">
        <v>15</v>
      </c>
      <c r="Q383" t="s">
        <v>167</v>
      </c>
      <c r="R383" t="s">
        <v>414</v>
      </c>
      <c r="S383" t="s">
        <v>432</v>
      </c>
      <c r="T383" t="s">
        <v>981</v>
      </c>
      <c r="U383" t="s">
        <v>434</v>
      </c>
    </row>
    <row r="384" spans="1:24" hidden="1" x14ac:dyDescent="0.3">
      <c r="A384" t="s">
        <v>808</v>
      </c>
      <c r="B384" t="s">
        <v>802</v>
      </c>
      <c r="C384" t="s">
        <v>809</v>
      </c>
      <c r="D384" t="s">
        <v>1051</v>
      </c>
      <c r="E384">
        <v>200</v>
      </c>
      <c r="F384">
        <v>451</v>
      </c>
      <c r="G384">
        <v>50</v>
      </c>
      <c r="H384">
        <v>92.108000000000004</v>
      </c>
      <c r="I384">
        <v>0.25700000000000001</v>
      </c>
      <c r="J384">
        <f t="shared" si="12"/>
        <v>36.5463116517397</v>
      </c>
      <c r="K384">
        <f t="shared" si="13"/>
        <v>0.54284101272419327</v>
      </c>
      <c r="L384">
        <v>4</v>
      </c>
      <c r="M384">
        <v>1.6</v>
      </c>
      <c r="N384">
        <v>2550</v>
      </c>
      <c r="O384">
        <v>20000</v>
      </c>
      <c r="P384">
        <v>15</v>
      </c>
      <c r="Q384" t="s">
        <v>810</v>
      </c>
      <c r="S384" t="s">
        <v>938</v>
      </c>
      <c r="T384" t="s">
        <v>808</v>
      </c>
      <c r="U384" t="s">
        <v>918</v>
      </c>
    </row>
    <row r="385" spans="1:21" hidden="1" x14ac:dyDescent="0.3">
      <c r="A385" t="s">
        <v>174</v>
      </c>
      <c r="B385" t="s">
        <v>65</v>
      </c>
      <c r="C385" t="s">
        <v>18</v>
      </c>
      <c r="D385" t="s">
        <v>1050</v>
      </c>
      <c r="E385">
        <v>280</v>
      </c>
      <c r="F385">
        <v>320</v>
      </c>
      <c r="G385">
        <v>300</v>
      </c>
      <c r="H385">
        <v>800</v>
      </c>
      <c r="I385">
        <v>0.6</v>
      </c>
      <c r="J385">
        <f t="shared" si="12"/>
        <v>135.96216173039045</v>
      </c>
      <c r="K385">
        <f t="shared" si="13"/>
        <v>0.375</v>
      </c>
      <c r="M385">
        <v>2.5</v>
      </c>
      <c r="N385">
        <v>1000</v>
      </c>
      <c r="O385">
        <v>40000</v>
      </c>
      <c r="P385">
        <v>3</v>
      </c>
      <c r="Q385" t="s">
        <v>172</v>
      </c>
    </row>
    <row r="386" spans="1:21" hidden="1" x14ac:dyDescent="0.3">
      <c r="A386" t="s">
        <v>308</v>
      </c>
      <c r="B386" t="s">
        <v>73</v>
      </c>
      <c r="C386" t="s">
        <v>66</v>
      </c>
      <c r="D386" t="s">
        <v>1050</v>
      </c>
      <c r="E386">
        <v>240</v>
      </c>
      <c r="F386">
        <v>270</v>
      </c>
      <c r="G386">
        <v>0</v>
      </c>
      <c r="H386">
        <v>142</v>
      </c>
      <c r="I386">
        <v>0.15</v>
      </c>
      <c r="J386">
        <f t="shared" si="12"/>
        <v>96.533134828577218</v>
      </c>
      <c r="K386">
        <f t="shared" si="13"/>
        <v>0</v>
      </c>
      <c r="N386">
        <v>200</v>
      </c>
      <c r="O386">
        <v>10000</v>
      </c>
      <c r="P386">
        <v>0</v>
      </c>
      <c r="Q386" t="s">
        <v>309</v>
      </c>
    </row>
    <row r="387" spans="1:21" hidden="1" x14ac:dyDescent="0.3">
      <c r="A387" t="s">
        <v>120</v>
      </c>
      <c r="B387" t="s">
        <v>83</v>
      </c>
      <c r="C387" t="s">
        <v>105</v>
      </c>
      <c r="D387" t="s">
        <v>1051</v>
      </c>
      <c r="E387">
        <v>200</v>
      </c>
      <c r="F387">
        <v>443</v>
      </c>
      <c r="G387">
        <v>50</v>
      </c>
      <c r="H387">
        <v>88.36</v>
      </c>
      <c r="I387">
        <v>0.26500000000000001</v>
      </c>
      <c r="J387">
        <f t="shared" si="12"/>
        <v>34.000801727822541</v>
      </c>
      <c r="K387">
        <f t="shared" si="13"/>
        <v>0.56586690810321416</v>
      </c>
      <c r="L387">
        <v>4</v>
      </c>
      <c r="M387">
        <v>1.5</v>
      </c>
      <c r="N387">
        <v>2450</v>
      </c>
      <c r="O387">
        <v>20000</v>
      </c>
      <c r="P387">
        <v>15</v>
      </c>
      <c r="Q387" t="s">
        <v>164</v>
      </c>
      <c r="S387" t="s">
        <v>938</v>
      </c>
      <c r="T387" t="s">
        <v>120</v>
      </c>
      <c r="U387" t="s">
        <v>918</v>
      </c>
    </row>
    <row r="388" spans="1:21" hidden="1" x14ac:dyDescent="0.3">
      <c r="A388" t="s">
        <v>92</v>
      </c>
      <c r="B388" t="s">
        <v>65</v>
      </c>
      <c r="C388" t="s">
        <v>18</v>
      </c>
      <c r="D388" t="s">
        <v>1050</v>
      </c>
      <c r="E388">
        <v>310</v>
      </c>
      <c r="F388">
        <v>340</v>
      </c>
      <c r="G388">
        <v>3500</v>
      </c>
      <c r="H388">
        <v>9800</v>
      </c>
      <c r="I388">
        <v>10.199999999999999</v>
      </c>
      <c r="J388">
        <f t="shared" si="12"/>
        <v>97.972734188075478</v>
      </c>
      <c r="K388">
        <f t="shared" si="13"/>
        <v>0.35714285714285715</v>
      </c>
      <c r="L388">
        <v>4</v>
      </c>
      <c r="M388">
        <v>3.75</v>
      </c>
      <c r="N388">
        <v>18000</v>
      </c>
      <c r="O388">
        <v>300000</v>
      </c>
      <c r="P388">
        <v>5</v>
      </c>
      <c r="Q388" t="s">
        <v>166</v>
      </c>
      <c r="R388" t="s">
        <v>786</v>
      </c>
      <c r="S388" t="s">
        <v>781</v>
      </c>
      <c r="T388" t="s">
        <v>783</v>
      </c>
      <c r="U388" t="s">
        <v>518</v>
      </c>
    </row>
    <row r="389" spans="1:21" hidden="1" x14ac:dyDescent="0.3">
      <c r="A389" t="s">
        <v>92</v>
      </c>
      <c r="B389" t="s">
        <v>65</v>
      </c>
      <c r="C389" t="s">
        <v>18</v>
      </c>
      <c r="D389" t="s">
        <v>1050</v>
      </c>
      <c r="E389">
        <v>309</v>
      </c>
      <c r="F389">
        <v>338</v>
      </c>
      <c r="G389">
        <v>3000</v>
      </c>
      <c r="H389">
        <v>7887</v>
      </c>
      <c r="I389">
        <v>8.8000000000000007</v>
      </c>
      <c r="J389">
        <f t="shared" ref="J389:J452" si="14">H389 / 9.80665 / I389</f>
        <v>91.392065588146821</v>
      </c>
      <c r="K389">
        <f t="shared" ref="K389:K452" si="15">G389 / H389</f>
        <v>0.3803727653100038</v>
      </c>
      <c r="L389">
        <v>4</v>
      </c>
      <c r="M389">
        <v>3.75</v>
      </c>
      <c r="N389">
        <v>16000</v>
      </c>
      <c r="O389">
        <v>300000</v>
      </c>
      <c r="P389">
        <v>3</v>
      </c>
      <c r="Q389" t="s">
        <v>166</v>
      </c>
      <c r="R389" t="s">
        <v>785</v>
      </c>
      <c r="S389" t="s">
        <v>781</v>
      </c>
      <c r="T389" t="s">
        <v>782</v>
      </c>
      <c r="U389" t="s">
        <v>518</v>
      </c>
    </row>
    <row r="390" spans="1:21" hidden="1" x14ac:dyDescent="0.3">
      <c r="A390" t="s">
        <v>92</v>
      </c>
      <c r="B390" t="s">
        <v>65</v>
      </c>
      <c r="C390" t="s">
        <v>18</v>
      </c>
      <c r="D390" t="s">
        <v>1050</v>
      </c>
      <c r="E390">
        <v>305</v>
      </c>
      <c r="F390">
        <v>335</v>
      </c>
      <c r="G390">
        <v>2400</v>
      </c>
      <c r="H390">
        <v>6900</v>
      </c>
      <c r="I390">
        <v>8</v>
      </c>
      <c r="J390">
        <f t="shared" si="14"/>
        <v>87.950523369346314</v>
      </c>
      <c r="K390">
        <f t="shared" si="15"/>
        <v>0.34782608695652173</v>
      </c>
      <c r="L390">
        <v>4</v>
      </c>
      <c r="M390">
        <v>3.75</v>
      </c>
      <c r="N390">
        <v>14500</v>
      </c>
      <c r="O390">
        <v>300000</v>
      </c>
      <c r="P390">
        <v>15</v>
      </c>
      <c r="Q390" t="s">
        <v>166</v>
      </c>
      <c r="R390" t="s">
        <v>787</v>
      </c>
      <c r="S390" t="s">
        <v>781</v>
      </c>
      <c r="T390" t="s">
        <v>784</v>
      </c>
      <c r="U390" t="s">
        <v>518</v>
      </c>
    </row>
    <row r="391" spans="1:21" hidden="1" x14ac:dyDescent="0.3">
      <c r="A391" t="s">
        <v>92</v>
      </c>
      <c r="B391" t="s">
        <v>76</v>
      </c>
      <c r="C391" t="s">
        <v>18</v>
      </c>
      <c r="D391" t="s">
        <v>1050</v>
      </c>
      <c r="E391">
        <v>280</v>
      </c>
      <c r="F391">
        <v>315</v>
      </c>
      <c r="G391">
        <v>5500</v>
      </c>
      <c r="H391">
        <v>8500</v>
      </c>
      <c r="I391">
        <v>8.5</v>
      </c>
      <c r="J391">
        <f t="shared" si="14"/>
        <v>101.97162129779284</v>
      </c>
      <c r="K391">
        <f t="shared" si="15"/>
        <v>0.6470588235294118</v>
      </c>
      <c r="L391">
        <v>4</v>
      </c>
      <c r="M391">
        <v>3.75</v>
      </c>
      <c r="N391">
        <v>12800</v>
      </c>
      <c r="O391">
        <v>300000</v>
      </c>
      <c r="P391">
        <v>1</v>
      </c>
      <c r="Q391" t="s">
        <v>166</v>
      </c>
      <c r="S391" t="s">
        <v>781</v>
      </c>
      <c r="T391" t="s">
        <v>76</v>
      </c>
      <c r="U391" t="s">
        <v>518</v>
      </c>
    </row>
    <row r="392" spans="1:21" hidden="1" x14ac:dyDescent="0.3">
      <c r="A392" t="s">
        <v>404</v>
      </c>
      <c r="B392" t="s">
        <v>405</v>
      </c>
      <c r="C392" t="s">
        <v>406</v>
      </c>
      <c r="D392" t="s">
        <v>1050</v>
      </c>
      <c r="E392">
        <v>292</v>
      </c>
      <c r="F392">
        <v>346</v>
      </c>
      <c r="G392">
        <v>150</v>
      </c>
      <c r="H392">
        <v>330</v>
      </c>
      <c r="I392">
        <v>0.23499999999999999</v>
      </c>
      <c r="J392">
        <f t="shared" si="14"/>
        <v>143.19419160966655</v>
      </c>
      <c r="K392">
        <f t="shared" si="15"/>
        <v>0.45454545454545453</v>
      </c>
      <c r="L392">
        <v>5</v>
      </c>
      <c r="N392">
        <v>800</v>
      </c>
      <c r="O392">
        <v>50000</v>
      </c>
      <c r="P392">
        <v>20</v>
      </c>
      <c r="Q392" t="s">
        <v>408</v>
      </c>
      <c r="R392" t="s">
        <v>407</v>
      </c>
    </row>
    <row r="393" spans="1:21" hidden="1" x14ac:dyDescent="0.3">
      <c r="A393" t="s">
        <v>409</v>
      </c>
      <c r="B393" t="s">
        <v>65</v>
      </c>
      <c r="C393" t="s">
        <v>16</v>
      </c>
      <c r="D393" t="s">
        <v>1050</v>
      </c>
      <c r="E393">
        <v>285</v>
      </c>
      <c r="F393">
        <v>315</v>
      </c>
      <c r="G393">
        <v>514</v>
      </c>
      <c r="H393">
        <v>1029.7</v>
      </c>
      <c r="I393">
        <v>0.58199999999999996</v>
      </c>
      <c r="J393">
        <f t="shared" si="14"/>
        <v>180.41267774972044</v>
      </c>
      <c r="K393">
        <f t="shared" si="15"/>
        <v>0.49917451684956782</v>
      </c>
      <c r="L393">
        <v>4</v>
      </c>
      <c r="N393">
        <v>1600</v>
      </c>
      <c r="O393">
        <v>200000</v>
      </c>
      <c r="P393">
        <v>100</v>
      </c>
      <c r="Q393" t="s">
        <v>1073</v>
      </c>
      <c r="R393" t="s">
        <v>1077</v>
      </c>
      <c r="S393" t="s">
        <v>1074</v>
      </c>
      <c r="T393" t="s">
        <v>1076</v>
      </c>
    </row>
    <row r="394" spans="1:21" hidden="1" x14ac:dyDescent="0.3">
      <c r="A394" t="s">
        <v>409</v>
      </c>
      <c r="B394" t="s">
        <v>65</v>
      </c>
      <c r="C394" t="s">
        <v>16</v>
      </c>
      <c r="D394" t="s">
        <v>1050</v>
      </c>
      <c r="E394">
        <v>285</v>
      </c>
      <c r="F394">
        <v>315</v>
      </c>
      <c r="G394">
        <v>514</v>
      </c>
      <c r="H394">
        <v>1132.67</v>
      </c>
      <c r="I394">
        <v>0.58199999999999996</v>
      </c>
      <c r="J394">
        <f t="shared" si="14"/>
        <v>198.45394552469247</v>
      </c>
      <c r="K394">
        <f t="shared" si="15"/>
        <v>0.45379501531778893</v>
      </c>
      <c r="L394">
        <v>4</v>
      </c>
      <c r="N394">
        <v>1600</v>
      </c>
      <c r="O394">
        <v>200000</v>
      </c>
      <c r="P394">
        <v>100</v>
      </c>
      <c r="Q394" t="s">
        <v>1073</v>
      </c>
      <c r="R394" t="s">
        <v>410</v>
      </c>
      <c r="S394" t="s">
        <v>1074</v>
      </c>
      <c r="T394" t="s">
        <v>1076</v>
      </c>
    </row>
    <row r="395" spans="1:21" hidden="1" x14ac:dyDescent="0.3">
      <c r="A395" t="s">
        <v>926</v>
      </c>
      <c r="B395" t="s">
        <v>65</v>
      </c>
      <c r="C395" t="s">
        <v>16</v>
      </c>
      <c r="D395" t="s">
        <v>1051</v>
      </c>
      <c r="E395">
        <v>200</v>
      </c>
      <c r="F395">
        <v>335</v>
      </c>
      <c r="G395">
        <v>350</v>
      </c>
      <c r="H395">
        <v>920</v>
      </c>
      <c r="I395">
        <v>0.748</v>
      </c>
      <c r="J395">
        <f t="shared" si="14"/>
        <v>125.41964116840829</v>
      </c>
      <c r="K395">
        <f t="shared" si="15"/>
        <v>0.38043478260869568</v>
      </c>
      <c r="L395">
        <v>4</v>
      </c>
      <c r="M395">
        <v>3.75</v>
      </c>
      <c r="N395">
        <v>1800</v>
      </c>
      <c r="O395">
        <v>300000</v>
      </c>
      <c r="P395">
        <v>100</v>
      </c>
      <c r="Q395" t="s">
        <v>1073</v>
      </c>
      <c r="R395" t="s">
        <v>928</v>
      </c>
      <c r="S395" t="s">
        <v>1075</v>
      </c>
    </row>
    <row r="396" spans="1:21" hidden="1" x14ac:dyDescent="0.3">
      <c r="A396" t="s">
        <v>926</v>
      </c>
      <c r="B396" t="s">
        <v>65</v>
      </c>
      <c r="C396" t="s">
        <v>16</v>
      </c>
      <c r="D396" t="s">
        <v>1051</v>
      </c>
      <c r="E396">
        <v>200</v>
      </c>
      <c r="F396">
        <v>346</v>
      </c>
      <c r="G396">
        <v>400</v>
      </c>
      <c r="H396">
        <v>1078.73</v>
      </c>
      <c r="I396">
        <v>0.95599999999999996</v>
      </c>
      <c r="J396">
        <f t="shared" si="14"/>
        <v>115.06260150896242</v>
      </c>
      <c r="K396">
        <f t="shared" si="15"/>
        <v>0.37080641124285041</v>
      </c>
      <c r="L396">
        <v>4</v>
      </c>
      <c r="M396">
        <v>3.75</v>
      </c>
      <c r="N396">
        <v>1950</v>
      </c>
      <c r="O396">
        <v>300000</v>
      </c>
      <c r="P396">
        <v>100</v>
      </c>
      <c r="Q396" t="s">
        <v>1073</v>
      </c>
      <c r="R396" t="s">
        <v>929</v>
      </c>
      <c r="S396" t="s">
        <v>1075</v>
      </c>
    </row>
    <row r="397" spans="1:21" hidden="1" x14ac:dyDescent="0.3">
      <c r="A397" t="s">
        <v>925</v>
      </c>
      <c r="B397" t="s">
        <v>65</v>
      </c>
      <c r="C397" t="s">
        <v>16</v>
      </c>
      <c r="D397" t="s">
        <v>1050</v>
      </c>
      <c r="E397">
        <v>308</v>
      </c>
      <c r="F397">
        <v>325</v>
      </c>
      <c r="G397">
        <v>2890</v>
      </c>
      <c r="H397">
        <v>7020</v>
      </c>
      <c r="I397">
        <v>4.7249999999999996</v>
      </c>
      <c r="J397">
        <f t="shared" si="14"/>
        <v>151.50069449957792</v>
      </c>
      <c r="K397">
        <f t="shared" si="15"/>
        <v>0.4116809116809117</v>
      </c>
      <c r="L397">
        <v>4</v>
      </c>
      <c r="M397">
        <v>3.75</v>
      </c>
      <c r="N397">
        <v>12750</v>
      </c>
      <c r="O397">
        <v>128000</v>
      </c>
      <c r="P397">
        <v>10</v>
      </c>
      <c r="Q397" t="s">
        <v>166</v>
      </c>
    </row>
    <row r="398" spans="1:21" hidden="1" x14ac:dyDescent="0.3">
      <c r="A398" t="s">
        <v>75</v>
      </c>
      <c r="B398" t="s">
        <v>65</v>
      </c>
      <c r="C398" t="s">
        <v>16</v>
      </c>
      <c r="D398" t="s">
        <v>1050</v>
      </c>
      <c r="E398">
        <v>308</v>
      </c>
      <c r="F398">
        <v>325</v>
      </c>
      <c r="G398">
        <v>2890</v>
      </c>
      <c r="H398">
        <v>6480</v>
      </c>
      <c r="I398">
        <v>4.7249999999999996</v>
      </c>
      <c r="J398">
        <f t="shared" si="14"/>
        <v>139.84679492268731</v>
      </c>
      <c r="K398">
        <f t="shared" si="15"/>
        <v>0.44598765432098764</v>
      </c>
      <c r="L398">
        <v>4</v>
      </c>
      <c r="M398">
        <v>3.75</v>
      </c>
      <c r="N398">
        <v>10500</v>
      </c>
      <c r="O398">
        <v>128000</v>
      </c>
      <c r="P398">
        <v>10</v>
      </c>
      <c r="Q398" t="s">
        <v>166</v>
      </c>
    </row>
    <row r="399" spans="1:21" hidden="1" x14ac:dyDescent="0.3">
      <c r="A399" t="s">
        <v>77</v>
      </c>
      <c r="B399" t="s">
        <v>65</v>
      </c>
      <c r="C399" t="s">
        <v>16</v>
      </c>
      <c r="D399" t="s">
        <v>1050</v>
      </c>
      <c r="E399">
        <v>308</v>
      </c>
      <c r="F399">
        <v>325</v>
      </c>
      <c r="G399">
        <v>6100</v>
      </c>
      <c r="H399">
        <v>14820</v>
      </c>
      <c r="I399">
        <v>9.9749999999999996</v>
      </c>
      <c r="J399">
        <f t="shared" si="14"/>
        <v>151.50069449957792</v>
      </c>
      <c r="K399">
        <f t="shared" si="15"/>
        <v>0.41160593792172739</v>
      </c>
      <c r="L399">
        <v>4</v>
      </c>
      <c r="M399">
        <v>5</v>
      </c>
      <c r="N399">
        <v>27500</v>
      </c>
      <c r="O399">
        <v>128000</v>
      </c>
      <c r="P399">
        <v>10</v>
      </c>
      <c r="Q399" t="s">
        <v>166</v>
      </c>
    </row>
    <row r="400" spans="1:21" hidden="1" x14ac:dyDescent="0.3">
      <c r="A400" t="s">
        <v>77</v>
      </c>
      <c r="B400" t="s">
        <v>65</v>
      </c>
      <c r="C400" t="s">
        <v>16</v>
      </c>
      <c r="D400" t="s">
        <v>1050</v>
      </c>
      <c r="E400">
        <v>308</v>
      </c>
      <c r="F400">
        <v>325</v>
      </c>
      <c r="G400">
        <v>6100</v>
      </c>
      <c r="H400">
        <v>13680</v>
      </c>
      <c r="I400">
        <v>9.9749999999999996</v>
      </c>
      <c r="J400">
        <f t="shared" si="14"/>
        <v>139.84679492268731</v>
      </c>
      <c r="K400">
        <f t="shared" si="15"/>
        <v>0.44590643274853803</v>
      </c>
      <c r="L400">
        <v>4</v>
      </c>
      <c r="M400">
        <v>5</v>
      </c>
      <c r="N400">
        <v>22800</v>
      </c>
      <c r="O400">
        <v>128000</v>
      </c>
      <c r="P400">
        <v>10</v>
      </c>
      <c r="Q400" t="s">
        <v>166</v>
      </c>
    </row>
    <row r="401" spans="1:21" hidden="1" x14ac:dyDescent="0.3">
      <c r="A401" t="s">
        <v>74</v>
      </c>
      <c r="B401" t="s">
        <v>65</v>
      </c>
      <c r="C401" t="s">
        <v>16</v>
      </c>
      <c r="D401" t="s">
        <v>1050</v>
      </c>
      <c r="E401">
        <v>308</v>
      </c>
      <c r="F401">
        <v>325</v>
      </c>
      <c r="G401">
        <v>1284</v>
      </c>
      <c r="H401">
        <v>3120</v>
      </c>
      <c r="I401">
        <v>2.1</v>
      </c>
      <c r="J401">
        <f t="shared" si="14"/>
        <v>151.50069449957792</v>
      </c>
      <c r="K401">
        <f t="shared" si="15"/>
        <v>0.41153846153846152</v>
      </c>
      <c r="L401">
        <v>4</v>
      </c>
      <c r="M401">
        <v>2.5</v>
      </c>
      <c r="N401">
        <v>6500</v>
      </c>
      <c r="O401">
        <v>128000</v>
      </c>
      <c r="P401">
        <v>10</v>
      </c>
      <c r="Q401" t="s">
        <v>166</v>
      </c>
    </row>
    <row r="402" spans="1:21" hidden="1" x14ac:dyDescent="0.3">
      <c r="A402" t="s">
        <v>74</v>
      </c>
      <c r="B402" t="s">
        <v>65</v>
      </c>
      <c r="C402" t="s">
        <v>16</v>
      </c>
      <c r="D402" t="s">
        <v>1050</v>
      </c>
      <c r="E402">
        <v>308</v>
      </c>
      <c r="F402">
        <v>325</v>
      </c>
      <c r="G402">
        <v>1284</v>
      </c>
      <c r="H402">
        <v>2880</v>
      </c>
      <c r="I402">
        <v>2.1</v>
      </c>
      <c r="J402">
        <f t="shared" si="14"/>
        <v>139.84679492268731</v>
      </c>
      <c r="K402">
        <f t="shared" si="15"/>
        <v>0.44583333333333336</v>
      </c>
      <c r="L402">
        <v>4</v>
      </c>
      <c r="M402">
        <v>2.5</v>
      </c>
      <c r="N402">
        <v>5500</v>
      </c>
      <c r="O402">
        <v>128000</v>
      </c>
      <c r="P402">
        <v>10</v>
      </c>
      <c r="Q402" t="s">
        <v>166</v>
      </c>
    </row>
    <row r="403" spans="1:21" hidden="1" x14ac:dyDescent="0.3">
      <c r="A403" t="s">
        <v>56</v>
      </c>
      <c r="B403" t="s">
        <v>63</v>
      </c>
      <c r="C403" t="s">
        <v>125</v>
      </c>
      <c r="D403" t="s">
        <v>1050</v>
      </c>
      <c r="E403">
        <v>255</v>
      </c>
      <c r="F403">
        <v>282</v>
      </c>
      <c r="G403">
        <v>2500</v>
      </c>
      <c r="H403">
        <v>2500</v>
      </c>
      <c r="I403">
        <v>6</v>
      </c>
      <c r="J403">
        <f t="shared" si="14"/>
        <v>42.488175540747015</v>
      </c>
      <c r="K403">
        <f t="shared" si="15"/>
        <v>1</v>
      </c>
      <c r="L403">
        <v>2</v>
      </c>
      <c r="M403">
        <v>1.875</v>
      </c>
      <c r="N403">
        <v>3500</v>
      </c>
      <c r="O403">
        <v>50000</v>
      </c>
      <c r="P403">
        <v>1</v>
      </c>
      <c r="Q403" t="s">
        <v>165</v>
      </c>
      <c r="R403" t="s">
        <v>232</v>
      </c>
    </row>
    <row r="404" spans="1:21" hidden="1" x14ac:dyDescent="0.3">
      <c r="A404" t="s">
        <v>458</v>
      </c>
      <c r="B404" t="s">
        <v>124</v>
      </c>
      <c r="C404" t="s">
        <v>66</v>
      </c>
      <c r="D404" t="s">
        <v>1051</v>
      </c>
      <c r="E404">
        <v>90</v>
      </c>
      <c r="F404">
        <v>308</v>
      </c>
      <c r="G404">
        <v>1.5</v>
      </c>
      <c r="H404">
        <v>5</v>
      </c>
      <c r="I404">
        <v>0.03</v>
      </c>
      <c r="J404">
        <f t="shared" si="14"/>
        <v>16.995270216298806</v>
      </c>
      <c r="K404">
        <f t="shared" si="15"/>
        <v>0.3</v>
      </c>
      <c r="L404">
        <v>25</v>
      </c>
      <c r="M404">
        <v>0.67</v>
      </c>
      <c r="N404">
        <v>50</v>
      </c>
      <c r="O404">
        <v>5000</v>
      </c>
      <c r="P404">
        <v>35</v>
      </c>
      <c r="Q404" t="s">
        <v>179</v>
      </c>
      <c r="R404" t="s">
        <v>456</v>
      </c>
      <c r="S404" t="s">
        <v>457</v>
      </c>
      <c r="T404" t="s">
        <v>459</v>
      </c>
      <c r="U404" t="s">
        <v>449</v>
      </c>
    </row>
    <row r="405" spans="1:21" hidden="1" x14ac:dyDescent="0.3">
      <c r="A405" t="s">
        <v>458</v>
      </c>
      <c r="B405" t="s">
        <v>89</v>
      </c>
      <c r="C405" t="s">
        <v>66</v>
      </c>
      <c r="D405" t="s">
        <v>1051</v>
      </c>
      <c r="E405">
        <v>120</v>
      </c>
      <c r="F405">
        <v>300</v>
      </c>
      <c r="G405">
        <v>1</v>
      </c>
      <c r="H405">
        <v>4</v>
      </c>
      <c r="I405">
        <v>2.4E-2</v>
      </c>
      <c r="J405">
        <f t="shared" si="14"/>
        <v>16.995270216298806</v>
      </c>
      <c r="K405">
        <f t="shared" si="15"/>
        <v>0.25</v>
      </c>
      <c r="L405">
        <v>25</v>
      </c>
      <c r="M405">
        <v>0.67</v>
      </c>
      <c r="N405">
        <v>50</v>
      </c>
      <c r="O405">
        <v>5000</v>
      </c>
      <c r="P405">
        <v>0</v>
      </c>
      <c r="Q405" t="s">
        <v>460</v>
      </c>
      <c r="S405" t="s">
        <v>457</v>
      </c>
      <c r="T405" t="s">
        <v>462</v>
      </c>
      <c r="U405" t="s">
        <v>449</v>
      </c>
    </row>
    <row r="406" spans="1:21" hidden="1" x14ac:dyDescent="0.3">
      <c r="A406" t="s">
        <v>364</v>
      </c>
      <c r="B406" t="s">
        <v>60</v>
      </c>
      <c r="C406" t="s">
        <v>66</v>
      </c>
      <c r="D406" t="s">
        <v>1051</v>
      </c>
      <c r="E406">
        <v>90</v>
      </c>
      <c r="F406">
        <v>332</v>
      </c>
      <c r="G406">
        <v>0</v>
      </c>
      <c r="H406">
        <v>3.5</v>
      </c>
      <c r="I406">
        <v>5.0000000000000001E-3</v>
      </c>
      <c r="J406">
        <f t="shared" si="14"/>
        <v>71.380134908454977</v>
      </c>
      <c r="K406">
        <f t="shared" si="15"/>
        <v>0</v>
      </c>
      <c r="L406">
        <v>0</v>
      </c>
      <c r="M406">
        <v>0.625</v>
      </c>
      <c r="N406">
        <v>40</v>
      </c>
      <c r="O406">
        <v>1200</v>
      </c>
      <c r="P406">
        <v>0</v>
      </c>
      <c r="Q406" t="s">
        <v>363</v>
      </c>
      <c r="S406" t="s">
        <v>454</v>
      </c>
      <c r="T406" t="s">
        <v>452</v>
      </c>
      <c r="U406" t="s">
        <v>455</v>
      </c>
    </row>
    <row r="407" spans="1:21" hidden="1" x14ac:dyDescent="0.3">
      <c r="A407" t="s">
        <v>450</v>
      </c>
      <c r="B407" t="s">
        <v>60</v>
      </c>
      <c r="C407" t="s">
        <v>66</v>
      </c>
      <c r="D407" t="s">
        <v>1051</v>
      </c>
      <c r="E407">
        <v>90</v>
      </c>
      <c r="F407">
        <v>330</v>
      </c>
      <c r="G407">
        <v>0</v>
      </c>
      <c r="H407">
        <v>3</v>
      </c>
      <c r="I407">
        <v>5.0000000000000001E-3</v>
      </c>
      <c r="J407">
        <f t="shared" si="14"/>
        <v>61.182972778675691</v>
      </c>
      <c r="K407">
        <f t="shared" si="15"/>
        <v>0</v>
      </c>
      <c r="L407">
        <v>0</v>
      </c>
      <c r="M407">
        <v>0.625</v>
      </c>
      <c r="N407">
        <v>40</v>
      </c>
      <c r="O407">
        <v>1200</v>
      </c>
      <c r="P407">
        <v>0</v>
      </c>
      <c r="Q407" t="s">
        <v>165</v>
      </c>
      <c r="S407" t="s">
        <v>451</v>
      </c>
      <c r="T407" t="s">
        <v>452</v>
      </c>
      <c r="U407" t="s">
        <v>449</v>
      </c>
    </row>
    <row r="408" spans="1:21" hidden="1" x14ac:dyDescent="0.3">
      <c r="A408" t="s">
        <v>364</v>
      </c>
      <c r="B408" t="s">
        <v>89</v>
      </c>
      <c r="C408" t="s">
        <v>66</v>
      </c>
      <c r="D408" t="s">
        <v>1051</v>
      </c>
      <c r="E408">
        <v>90</v>
      </c>
      <c r="F408">
        <v>318</v>
      </c>
      <c r="G408">
        <v>0</v>
      </c>
      <c r="H408">
        <v>3</v>
      </c>
      <c r="I408">
        <v>4.0000000000000001E-3</v>
      </c>
      <c r="J408">
        <f t="shared" si="14"/>
        <v>76.47871597334462</v>
      </c>
      <c r="K408">
        <f t="shared" si="15"/>
        <v>0</v>
      </c>
      <c r="L408">
        <v>0</v>
      </c>
      <c r="M408">
        <v>0.625</v>
      </c>
      <c r="N408">
        <v>40</v>
      </c>
      <c r="O408">
        <v>1200</v>
      </c>
      <c r="P408">
        <v>0</v>
      </c>
      <c r="Q408" t="s">
        <v>363</v>
      </c>
      <c r="S408" t="s">
        <v>454</v>
      </c>
      <c r="T408" t="s">
        <v>453</v>
      </c>
      <c r="U408" t="s">
        <v>455</v>
      </c>
    </row>
    <row r="409" spans="1:21" hidden="1" x14ac:dyDescent="0.3">
      <c r="A409" t="s">
        <v>103</v>
      </c>
      <c r="B409" t="s">
        <v>83</v>
      </c>
      <c r="C409" t="s">
        <v>16</v>
      </c>
      <c r="D409" t="s">
        <v>1051</v>
      </c>
      <c r="E409">
        <v>200</v>
      </c>
      <c r="F409">
        <v>438</v>
      </c>
      <c r="G409">
        <v>83</v>
      </c>
      <c r="H409">
        <v>83.584999999999994</v>
      </c>
      <c r="I409">
        <v>0.32</v>
      </c>
      <c r="J409">
        <f t="shared" si="14"/>
        <v>26.635306144300042</v>
      </c>
      <c r="K409">
        <f t="shared" si="15"/>
        <v>0.99300113656756606</v>
      </c>
      <c r="L409">
        <v>4</v>
      </c>
      <c r="M409">
        <v>1.08</v>
      </c>
      <c r="N409">
        <v>1500</v>
      </c>
      <c r="O409">
        <v>20000</v>
      </c>
      <c r="Q409" t="s">
        <v>179</v>
      </c>
      <c r="S409" t="s">
        <v>937</v>
      </c>
      <c r="T409" t="s">
        <v>103</v>
      </c>
      <c r="U409" t="s">
        <v>924</v>
      </c>
    </row>
    <row r="410" spans="1:21" hidden="1" x14ac:dyDescent="0.3">
      <c r="A410" t="s">
        <v>117</v>
      </c>
      <c r="B410" t="s">
        <v>83</v>
      </c>
      <c r="C410" t="s">
        <v>105</v>
      </c>
      <c r="D410" t="s">
        <v>1053</v>
      </c>
      <c r="E410">
        <v>316</v>
      </c>
      <c r="F410">
        <v>373</v>
      </c>
      <c r="G410">
        <v>50</v>
      </c>
      <c r="H410">
        <v>76.37</v>
      </c>
      <c r="I410">
        <v>0.153</v>
      </c>
      <c r="J410">
        <f t="shared" si="14"/>
        <v>50.899168094852541</v>
      </c>
      <c r="K410">
        <f t="shared" si="15"/>
        <v>0.65470734581641998</v>
      </c>
      <c r="M410">
        <v>1</v>
      </c>
      <c r="N410">
        <v>5000</v>
      </c>
      <c r="O410">
        <v>30000</v>
      </c>
      <c r="Q410" t="s">
        <v>177</v>
      </c>
      <c r="R410" t="s">
        <v>118</v>
      </c>
    </row>
    <row r="411" spans="1:21" hidden="1" x14ac:dyDescent="0.3">
      <c r="A411" t="s">
        <v>158</v>
      </c>
      <c r="B411" t="s">
        <v>91</v>
      </c>
      <c r="C411" t="s">
        <v>16</v>
      </c>
      <c r="D411" t="s">
        <v>1051</v>
      </c>
      <c r="E411">
        <v>90</v>
      </c>
      <c r="F411">
        <v>366</v>
      </c>
      <c r="G411">
        <v>185</v>
      </c>
      <c r="H411">
        <v>720</v>
      </c>
      <c r="I411">
        <v>0.75</v>
      </c>
      <c r="J411">
        <f t="shared" si="14"/>
        <v>97.892756445881119</v>
      </c>
      <c r="K411">
        <f t="shared" si="15"/>
        <v>0.25694444444444442</v>
      </c>
      <c r="M411">
        <v>1.875</v>
      </c>
      <c r="N411">
        <v>1500</v>
      </c>
      <c r="O411">
        <v>360000</v>
      </c>
      <c r="P411">
        <v>24</v>
      </c>
      <c r="Q411" t="s">
        <v>167</v>
      </c>
      <c r="S411" t="s">
        <v>978</v>
      </c>
      <c r="T411" t="s">
        <v>788</v>
      </c>
      <c r="U411" t="s">
        <v>434</v>
      </c>
    </row>
    <row r="412" spans="1:21" hidden="1" x14ac:dyDescent="0.3">
      <c r="A412" t="s">
        <v>158</v>
      </c>
      <c r="B412" t="s">
        <v>91</v>
      </c>
      <c r="C412" t="s">
        <v>16</v>
      </c>
      <c r="D412" t="s">
        <v>1051</v>
      </c>
      <c r="E412">
        <v>90</v>
      </c>
      <c r="F412">
        <v>360</v>
      </c>
      <c r="G412">
        <v>185</v>
      </c>
      <c r="H412">
        <v>660</v>
      </c>
      <c r="I412">
        <v>0.72</v>
      </c>
      <c r="J412">
        <f t="shared" si="14"/>
        <v>93.473986189643441</v>
      </c>
      <c r="K412">
        <f t="shared" si="15"/>
        <v>0.28030303030303028</v>
      </c>
      <c r="M412">
        <v>1.875</v>
      </c>
      <c r="N412">
        <v>1400</v>
      </c>
      <c r="O412">
        <v>360000</v>
      </c>
      <c r="P412">
        <v>10</v>
      </c>
      <c r="Q412" t="s">
        <v>167</v>
      </c>
      <c r="S412" t="s">
        <v>978</v>
      </c>
      <c r="T412" t="s">
        <v>982</v>
      </c>
      <c r="U412" t="s">
        <v>434</v>
      </c>
    </row>
    <row r="413" spans="1:21" hidden="1" x14ac:dyDescent="0.3">
      <c r="A413" t="s">
        <v>433</v>
      </c>
      <c r="B413" t="s">
        <v>91</v>
      </c>
      <c r="C413" t="s">
        <v>16</v>
      </c>
      <c r="D413" t="s">
        <v>1053</v>
      </c>
      <c r="E413">
        <v>245</v>
      </c>
      <c r="F413">
        <v>350</v>
      </c>
      <c r="G413">
        <v>120</v>
      </c>
      <c r="H413">
        <v>600</v>
      </c>
      <c r="I413">
        <v>0.6</v>
      </c>
      <c r="J413">
        <f t="shared" si="14"/>
        <v>101.97162129779284</v>
      </c>
      <c r="K413">
        <f t="shared" si="15"/>
        <v>0.2</v>
      </c>
      <c r="L413">
        <v>4</v>
      </c>
      <c r="M413">
        <v>1.25</v>
      </c>
      <c r="N413">
        <v>960</v>
      </c>
      <c r="O413">
        <v>360000</v>
      </c>
      <c r="P413">
        <v>15</v>
      </c>
      <c r="Q413" t="s">
        <v>167</v>
      </c>
      <c r="R413" t="s">
        <v>414</v>
      </c>
      <c r="S413" t="s">
        <v>432</v>
      </c>
      <c r="T413" t="s">
        <v>442</v>
      </c>
      <c r="U413" t="s">
        <v>434</v>
      </c>
    </row>
    <row r="414" spans="1:21" hidden="1" x14ac:dyDescent="0.3">
      <c r="A414" t="s">
        <v>433</v>
      </c>
      <c r="B414" t="s">
        <v>91</v>
      </c>
      <c r="C414" t="s">
        <v>16</v>
      </c>
      <c r="D414" t="s">
        <v>1053</v>
      </c>
      <c r="E414">
        <v>240</v>
      </c>
      <c r="F414">
        <v>345</v>
      </c>
      <c r="G414">
        <v>120</v>
      </c>
      <c r="H414">
        <v>540</v>
      </c>
      <c r="I414">
        <v>0.6</v>
      </c>
      <c r="J414">
        <f t="shared" si="14"/>
        <v>91.77445916801355</v>
      </c>
      <c r="K414">
        <f t="shared" si="15"/>
        <v>0.22222222222222221</v>
      </c>
      <c r="L414">
        <v>4</v>
      </c>
      <c r="M414">
        <v>1.25</v>
      </c>
      <c r="N414">
        <v>895</v>
      </c>
      <c r="O414">
        <v>360000</v>
      </c>
      <c r="P414">
        <v>7</v>
      </c>
      <c r="Q414" t="s">
        <v>167</v>
      </c>
      <c r="R414" t="s">
        <v>414</v>
      </c>
      <c r="S414" t="s">
        <v>432</v>
      </c>
      <c r="T414" t="s">
        <v>982</v>
      </c>
      <c r="U414" t="s">
        <v>434</v>
      </c>
    </row>
    <row r="415" spans="1:21" hidden="1" x14ac:dyDescent="0.3">
      <c r="A415" t="s">
        <v>338</v>
      </c>
      <c r="B415" t="s">
        <v>91</v>
      </c>
      <c r="C415" t="s">
        <v>16</v>
      </c>
      <c r="D415" t="s">
        <v>1053</v>
      </c>
      <c r="E415">
        <v>265</v>
      </c>
      <c r="F415">
        <v>355</v>
      </c>
      <c r="G415">
        <v>0</v>
      </c>
      <c r="H415">
        <v>420</v>
      </c>
      <c r="I415">
        <v>2.5</v>
      </c>
      <c r="J415">
        <f t="shared" si="14"/>
        <v>17.131232378029196</v>
      </c>
      <c r="K415">
        <f t="shared" si="15"/>
        <v>0</v>
      </c>
      <c r="L415">
        <v>10</v>
      </c>
      <c r="N415">
        <v>36000</v>
      </c>
      <c r="O415">
        <v>90000</v>
      </c>
      <c r="P415">
        <v>0</v>
      </c>
      <c r="Q415" t="s">
        <v>321</v>
      </c>
    </row>
    <row r="416" spans="1:21" hidden="1" x14ac:dyDescent="0.3">
      <c r="A416" t="s">
        <v>428</v>
      </c>
      <c r="B416" t="s">
        <v>91</v>
      </c>
      <c r="C416" t="s">
        <v>429</v>
      </c>
      <c r="D416" t="s">
        <v>1051</v>
      </c>
      <c r="E416">
        <v>90</v>
      </c>
      <c r="F416">
        <v>363</v>
      </c>
      <c r="G416">
        <v>150</v>
      </c>
      <c r="H416">
        <v>400</v>
      </c>
      <c r="I416">
        <v>0.55000000000000004</v>
      </c>
      <c r="J416">
        <f t="shared" si="14"/>
        <v>74.161179125667502</v>
      </c>
      <c r="K416">
        <f t="shared" si="15"/>
        <v>0.375</v>
      </c>
      <c r="L416">
        <v>5</v>
      </c>
      <c r="M416">
        <v>2.5</v>
      </c>
      <c r="N416">
        <v>700</v>
      </c>
      <c r="O416">
        <v>250000</v>
      </c>
      <c r="P416">
        <v>40</v>
      </c>
      <c r="Q416" t="s">
        <v>167</v>
      </c>
      <c r="R416" t="s">
        <v>414</v>
      </c>
      <c r="S416" t="s">
        <v>427</v>
      </c>
      <c r="T416" t="s">
        <v>442</v>
      </c>
      <c r="U416" t="s">
        <v>425</v>
      </c>
    </row>
    <row r="417" spans="1:21" hidden="1" x14ac:dyDescent="0.3">
      <c r="A417" t="s">
        <v>332</v>
      </c>
      <c r="B417" t="s">
        <v>91</v>
      </c>
      <c r="C417" t="s">
        <v>264</v>
      </c>
      <c r="D417" t="s">
        <v>1049</v>
      </c>
      <c r="E417">
        <v>310</v>
      </c>
      <c r="F417">
        <v>345</v>
      </c>
      <c r="G417">
        <v>0</v>
      </c>
      <c r="H417">
        <v>360</v>
      </c>
      <c r="I417">
        <v>2.2000000000000002</v>
      </c>
      <c r="J417">
        <f t="shared" si="14"/>
        <v>16.686265303275189</v>
      </c>
      <c r="K417">
        <f t="shared" si="15"/>
        <v>0</v>
      </c>
      <c r="L417">
        <v>2</v>
      </c>
      <c r="N417">
        <v>24000</v>
      </c>
      <c r="O417">
        <v>90000</v>
      </c>
      <c r="P417">
        <v>0</v>
      </c>
      <c r="Q417" t="s">
        <v>321</v>
      </c>
    </row>
    <row r="418" spans="1:21" hidden="1" x14ac:dyDescent="0.3">
      <c r="A418" t="s">
        <v>428</v>
      </c>
      <c r="B418" t="s">
        <v>91</v>
      </c>
      <c r="C418" t="s">
        <v>429</v>
      </c>
      <c r="D418" t="s">
        <v>1051</v>
      </c>
      <c r="E418">
        <v>90</v>
      </c>
      <c r="F418">
        <v>370</v>
      </c>
      <c r="G418">
        <v>100</v>
      </c>
      <c r="H418">
        <v>350</v>
      </c>
      <c r="I418">
        <v>0.55000000000000004</v>
      </c>
      <c r="J418">
        <f t="shared" si="14"/>
        <v>64.891031734959071</v>
      </c>
      <c r="K418">
        <f t="shared" si="15"/>
        <v>0.2857142857142857</v>
      </c>
      <c r="L418">
        <v>5</v>
      </c>
      <c r="M418">
        <v>2.5</v>
      </c>
      <c r="N418">
        <v>800</v>
      </c>
      <c r="O418">
        <v>250000</v>
      </c>
      <c r="P418">
        <v>40</v>
      </c>
      <c r="Q418" t="s">
        <v>167</v>
      </c>
      <c r="R418" t="s">
        <v>414</v>
      </c>
      <c r="S418" t="s">
        <v>427</v>
      </c>
      <c r="T418" t="s">
        <v>443</v>
      </c>
      <c r="U418" t="s">
        <v>425</v>
      </c>
    </row>
    <row r="419" spans="1:21" hidden="1" x14ac:dyDescent="0.3">
      <c r="A419" t="s">
        <v>82</v>
      </c>
      <c r="B419" t="s">
        <v>11</v>
      </c>
      <c r="C419" t="s">
        <v>68</v>
      </c>
      <c r="D419" t="s">
        <v>1049</v>
      </c>
      <c r="E419">
        <v>340</v>
      </c>
      <c r="F419">
        <v>370</v>
      </c>
      <c r="G419">
        <v>100</v>
      </c>
      <c r="H419">
        <v>270</v>
      </c>
      <c r="I419">
        <v>0.23400000000000001</v>
      </c>
      <c r="J419">
        <f t="shared" si="14"/>
        <v>117.6595630359148</v>
      </c>
      <c r="K419">
        <f t="shared" si="15"/>
        <v>0.37037037037037035</v>
      </c>
      <c r="M419">
        <v>1.25</v>
      </c>
      <c r="N419">
        <v>3050</v>
      </c>
      <c r="O419">
        <v>96000</v>
      </c>
      <c r="P419">
        <v>96</v>
      </c>
      <c r="Q419" t="s">
        <v>166</v>
      </c>
    </row>
    <row r="420" spans="1:21" hidden="1" x14ac:dyDescent="0.3">
      <c r="A420" t="s">
        <v>40</v>
      </c>
      <c r="B420" t="s">
        <v>11</v>
      </c>
      <c r="C420" t="s">
        <v>18</v>
      </c>
      <c r="D420" t="s">
        <v>1049</v>
      </c>
      <c r="E420">
        <v>300</v>
      </c>
      <c r="F420">
        <v>340</v>
      </c>
      <c r="G420">
        <v>0</v>
      </c>
      <c r="H420">
        <v>250</v>
      </c>
      <c r="I420">
        <v>1.5</v>
      </c>
      <c r="J420">
        <f t="shared" si="14"/>
        <v>16.995270216298806</v>
      </c>
      <c r="K420">
        <f t="shared" si="15"/>
        <v>0</v>
      </c>
      <c r="L420">
        <v>3</v>
      </c>
      <c r="M420">
        <v>1.25</v>
      </c>
      <c r="N420">
        <v>12000</v>
      </c>
      <c r="O420">
        <v>350000</v>
      </c>
      <c r="P420">
        <v>0</v>
      </c>
      <c r="Q420" t="s">
        <v>165</v>
      </c>
      <c r="S420" t="s">
        <v>538</v>
      </c>
      <c r="T420" t="s">
        <v>446</v>
      </c>
      <c r="U420" t="s">
        <v>510</v>
      </c>
    </row>
    <row r="421" spans="1:21" hidden="1" x14ac:dyDescent="0.3">
      <c r="A421" t="s">
        <v>346</v>
      </c>
      <c r="B421" t="s">
        <v>327</v>
      </c>
      <c r="C421" t="s">
        <v>328</v>
      </c>
      <c r="D421" t="s">
        <v>1050</v>
      </c>
      <c r="E421">
        <v>9600</v>
      </c>
      <c r="F421">
        <v>9600</v>
      </c>
      <c r="G421">
        <v>0</v>
      </c>
      <c r="H421">
        <v>220</v>
      </c>
      <c r="I421">
        <v>1.7</v>
      </c>
      <c r="J421">
        <f t="shared" si="14"/>
        <v>13.196327462067307</v>
      </c>
      <c r="K421">
        <f t="shared" si="15"/>
        <v>0</v>
      </c>
      <c r="L421">
        <v>0</v>
      </c>
      <c r="N421">
        <v>18500</v>
      </c>
      <c r="O421">
        <v>150000</v>
      </c>
      <c r="P421">
        <v>0</v>
      </c>
      <c r="Q421" t="s">
        <v>321</v>
      </c>
    </row>
    <row r="422" spans="1:21" hidden="1" x14ac:dyDescent="0.3">
      <c r="A422" t="s">
        <v>157</v>
      </c>
      <c r="B422" t="s">
        <v>91</v>
      </c>
      <c r="C422" t="s">
        <v>16</v>
      </c>
      <c r="D422" t="s">
        <v>1051</v>
      </c>
      <c r="E422">
        <v>90</v>
      </c>
      <c r="F422">
        <v>362</v>
      </c>
      <c r="G422">
        <v>50</v>
      </c>
      <c r="H422">
        <v>250</v>
      </c>
      <c r="I422">
        <v>0.38</v>
      </c>
      <c r="J422">
        <f t="shared" si="14"/>
        <v>67.086592959074238</v>
      </c>
      <c r="K422">
        <f t="shared" si="15"/>
        <v>0.2</v>
      </c>
      <c r="M422">
        <v>1.25</v>
      </c>
      <c r="N422">
        <v>535</v>
      </c>
      <c r="O422">
        <v>180500</v>
      </c>
      <c r="P422">
        <v>50</v>
      </c>
      <c r="Q422" t="s">
        <v>167</v>
      </c>
      <c r="S422" t="s">
        <v>923</v>
      </c>
      <c r="T422" t="s">
        <v>981</v>
      </c>
      <c r="U422" t="s">
        <v>924</v>
      </c>
    </row>
    <row r="423" spans="1:21" hidden="1" x14ac:dyDescent="0.3">
      <c r="A423" t="s">
        <v>99</v>
      </c>
      <c r="B423" t="s">
        <v>93</v>
      </c>
      <c r="C423" t="s">
        <v>85</v>
      </c>
      <c r="D423" t="s">
        <v>1050</v>
      </c>
      <c r="E423">
        <v>300</v>
      </c>
      <c r="F423">
        <v>335.1</v>
      </c>
      <c r="G423">
        <v>870.66200000000003</v>
      </c>
      <c r="H423">
        <v>1339.48</v>
      </c>
      <c r="I423">
        <v>1.9</v>
      </c>
      <c r="J423">
        <f t="shared" si="14"/>
        <v>71.888919629456595</v>
      </c>
      <c r="K423">
        <f t="shared" si="15"/>
        <v>0.65</v>
      </c>
      <c r="L423">
        <v>6</v>
      </c>
      <c r="M423">
        <v>1.34</v>
      </c>
      <c r="N423">
        <v>3000</v>
      </c>
      <c r="O423">
        <v>60000</v>
      </c>
      <c r="Q423" t="s">
        <v>179</v>
      </c>
      <c r="U423" t="s">
        <v>529</v>
      </c>
    </row>
    <row r="424" spans="1:21" hidden="1" x14ac:dyDescent="0.3">
      <c r="A424" t="s">
        <v>175</v>
      </c>
      <c r="B424" t="s">
        <v>93</v>
      </c>
      <c r="C424" t="s">
        <v>85</v>
      </c>
      <c r="D424" t="s">
        <v>1050</v>
      </c>
      <c r="E424">
        <v>302</v>
      </c>
      <c r="F424">
        <v>338.2</v>
      </c>
      <c r="G424">
        <v>908.05</v>
      </c>
      <c r="H424">
        <v>1397</v>
      </c>
      <c r="I424">
        <v>1.8</v>
      </c>
      <c r="J424">
        <f t="shared" si="14"/>
        <v>79.141308307231427</v>
      </c>
      <c r="K424">
        <f t="shared" si="15"/>
        <v>0.65</v>
      </c>
      <c r="L424">
        <v>8</v>
      </c>
      <c r="M424">
        <v>1.34</v>
      </c>
      <c r="N424">
        <v>3500</v>
      </c>
      <c r="O424">
        <v>120000</v>
      </c>
      <c r="Q424" t="s">
        <v>179</v>
      </c>
      <c r="R424" t="s">
        <v>807</v>
      </c>
      <c r="S424" t="s">
        <v>936</v>
      </c>
      <c r="T424" t="s">
        <v>811</v>
      </c>
      <c r="U424" t="s">
        <v>529</v>
      </c>
    </row>
    <row r="425" spans="1:21" hidden="1" x14ac:dyDescent="0.3">
      <c r="A425" t="s">
        <v>175</v>
      </c>
      <c r="B425" t="s">
        <v>65</v>
      </c>
      <c r="C425" t="s">
        <v>18</v>
      </c>
      <c r="D425" t="s">
        <v>1050</v>
      </c>
      <c r="E425">
        <v>302</v>
      </c>
      <c r="F425">
        <v>338.2</v>
      </c>
      <c r="G425">
        <v>908.05</v>
      </c>
      <c r="H425">
        <v>1466.85</v>
      </c>
      <c r="I425">
        <v>1.8</v>
      </c>
      <c r="J425">
        <f t="shared" si="14"/>
        <v>83.098373722592996</v>
      </c>
      <c r="K425">
        <f t="shared" si="15"/>
        <v>0.61904761904761907</v>
      </c>
      <c r="L425">
        <v>8</v>
      </c>
      <c r="M425">
        <v>1.34</v>
      </c>
      <c r="N425">
        <v>3500</v>
      </c>
      <c r="O425">
        <v>120000</v>
      </c>
      <c r="Q425" t="s">
        <v>179</v>
      </c>
      <c r="R425" t="s">
        <v>807</v>
      </c>
      <c r="S425" t="s">
        <v>936</v>
      </c>
      <c r="T425" t="s">
        <v>812</v>
      </c>
      <c r="U425" t="s">
        <v>529</v>
      </c>
    </row>
    <row r="426" spans="1:21" hidden="1" x14ac:dyDescent="0.3">
      <c r="A426" t="s">
        <v>175</v>
      </c>
      <c r="B426" t="s">
        <v>65</v>
      </c>
      <c r="C426" t="s">
        <v>18</v>
      </c>
      <c r="D426" t="s">
        <v>1050</v>
      </c>
      <c r="E426">
        <v>302</v>
      </c>
      <c r="F426">
        <v>338.2</v>
      </c>
      <c r="G426">
        <v>908.05</v>
      </c>
      <c r="H426">
        <v>1397</v>
      </c>
      <c r="I426">
        <v>1.65</v>
      </c>
      <c r="J426">
        <f t="shared" si="14"/>
        <v>86.335972698797931</v>
      </c>
      <c r="K426">
        <f t="shared" si="15"/>
        <v>0.65</v>
      </c>
      <c r="L426">
        <v>0</v>
      </c>
      <c r="M426">
        <v>1.34</v>
      </c>
      <c r="N426">
        <v>3300</v>
      </c>
      <c r="O426">
        <v>120000</v>
      </c>
      <c r="Q426" t="s">
        <v>179</v>
      </c>
      <c r="R426" t="s">
        <v>814</v>
      </c>
      <c r="S426" t="s">
        <v>936</v>
      </c>
      <c r="T426" t="s">
        <v>813</v>
      </c>
      <c r="U426" t="s">
        <v>529</v>
      </c>
    </row>
    <row r="427" spans="1:21" hidden="1" x14ac:dyDescent="0.3">
      <c r="A427" t="s">
        <v>861</v>
      </c>
      <c r="B427" t="s">
        <v>862</v>
      </c>
      <c r="C427" t="s">
        <v>863</v>
      </c>
      <c r="D427" t="s">
        <v>1051</v>
      </c>
      <c r="E427">
        <v>200</v>
      </c>
      <c r="F427">
        <v>352.3</v>
      </c>
      <c r="G427">
        <v>750</v>
      </c>
      <c r="H427">
        <v>1450</v>
      </c>
      <c r="I427">
        <v>2.0499999999999998</v>
      </c>
      <c r="J427">
        <f t="shared" si="14"/>
        <v>72.126268722829082</v>
      </c>
      <c r="K427">
        <f t="shared" si="15"/>
        <v>0.51724137931034486</v>
      </c>
      <c r="L427">
        <v>8</v>
      </c>
      <c r="N427">
        <v>5000</v>
      </c>
      <c r="O427">
        <v>150000</v>
      </c>
      <c r="P427">
        <v>5</v>
      </c>
      <c r="Q427" t="s">
        <v>864</v>
      </c>
      <c r="S427" t="s">
        <v>865</v>
      </c>
      <c r="T427" t="s">
        <v>866</v>
      </c>
      <c r="U427" t="s">
        <v>529</v>
      </c>
    </row>
    <row r="428" spans="1:21" hidden="1" x14ac:dyDescent="0.3">
      <c r="A428" t="s">
        <v>861</v>
      </c>
      <c r="B428" t="s">
        <v>862</v>
      </c>
      <c r="C428" t="s">
        <v>863</v>
      </c>
      <c r="D428" t="s">
        <v>1051</v>
      </c>
      <c r="E428">
        <v>200</v>
      </c>
      <c r="F428">
        <v>352.3</v>
      </c>
      <c r="G428">
        <v>750</v>
      </c>
      <c r="H428">
        <v>1522.5</v>
      </c>
      <c r="I428">
        <v>2.0499999999999998</v>
      </c>
      <c r="J428">
        <f t="shared" si="14"/>
        <v>75.732582158970544</v>
      </c>
      <c r="K428">
        <f t="shared" si="15"/>
        <v>0.49261083743842365</v>
      </c>
      <c r="L428">
        <v>8</v>
      </c>
      <c r="N428">
        <v>5000</v>
      </c>
      <c r="O428">
        <v>150000</v>
      </c>
      <c r="P428">
        <v>5</v>
      </c>
      <c r="Q428" t="s">
        <v>864</v>
      </c>
      <c r="S428" t="s">
        <v>865</v>
      </c>
      <c r="T428" t="s">
        <v>867</v>
      </c>
      <c r="U428" t="s">
        <v>529</v>
      </c>
    </row>
    <row r="429" spans="1:21" hidden="1" x14ac:dyDescent="0.3">
      <c r="A429" t="s">
        <v>101</v>
      </c>
      <c r="B429" t="s">
        <v>93</v>
      </c>
      <c r="C429" t="s">
        <v>85</v>
      </c>
      <c r="D429" t="s">
        <v>1050</v>
      </c>
      <c r="E429">
        <v>303</v>
      </c>
      <c r="F429">
        <v>340</v>
      </c>
      <c r="G429">
        <v>850</v>
      </c>
      <c r="H429">
        <v>1501.5</v>
      </c>
      <c r="I429">
        <v>1.71</v>
      </c>
      <c r="J429">
        <f t="shared" si="14"/>
        <v>89.538239402711085</v>
      </c>
      <c r="K429">
        <f t="shared" si="15"/>
        <v>0.56610056610056614</v>
      </c>
      <c r="L429">
        <v>8</v>
      </c>
      <c r="M429">
        <v>1.34</v>
      </c>
      <c r="N429">
        <v>3600</v>
      </c>
      <c r="O429">
        <v>120000</v>
      </c>
      <c r="Q429" t="s">
        <v>179</v>
      </c>
      <c r="S429" t="s">
        <v>936</v>
      </c>
      <c r="T429" t="s">
        <v>935</v>
      </c>
      <c r="U429" t="s">
        <v>529</v>
      </c>
    </row>
    <row r="430" spans="1:21" hidden="1" x14ac:dyDescent="0.3">
      <c r="A430" t="s">
        <v>868</v>
      </c>
      <c r="B430" t="s">
        <v>869</v>
      </c>
      <c r="C430" t="s">
        <v>16</v>
      </c>
      <c r="D430" t="s">
        <v>1050</v>
      </c>
      <c r="E430">
        <v>275</v>
      </c>
      <c r="F430">
        <v>305</v>
      </c>
      <c r="G430">
        <v>611</v>
      </c>
      <c r="H430">
        <v>926</v>
      </c>
      <c r="I430">
        <v>0.72</v>
      </c>
      <c r="J430">
        <f t="shared" si="14"/>
        <v>131.14683516910577</v>
      </c>
      <c r="K430">
        <f t="shared" si="15"/>
        <v>0.65982721382289422</v>
      </c>
      <c r="L430">
        <v>6</v>
      </c>
      <c r="N430"/>
      <c r="P430">
        <v>1</v>
      </c>
      <c r="Q430" t="s">
        <v>870</v>
      </c>
      <c r="R430" t="s">
        <v>871</v>
      </c>
    </row>
    <row r="431" spans="1:21" hidden="1" x14ac:dyDescent="0.3">
      <c r="A431" t="s">
        <v>873</v>
      </c>
      <c r="B431" t="s">
        <v>869</v>
      </c>
      <c r="C431" t="s">
        <v>16</v>
      </c>
      <c r="D431" t="s">
        <v>1050</v>
      </c>
      <c r="E431">
        <v>282</v>
      </c>
      <c r="F431">
        <v>312</v>
      </c>
      <c r="G431">
        <v>488</v>
      </c>
      <c r="H431">
        <v>976.49</v>
      </c>
      <c r="I431">
        <v>0.53</v>
      </c>
      <c r="J431">
        <f t="shared" si="14"/>
        <v>187.87597826619191</v>
      </c>
      <c r="K431">
        <f t="shared" si="15"/>
        <v>0.49974910137328593</v>
      </c>
      <c r="L431">
        <v>6</v>
      </c>
      <c r="N431">
        <v>1500</v>
      </c>
      <c r="O431">
        <v>200000</v>
      </c>
      <c r="P431">
        <v>3</v>
      </c>
      <c r="Q431" t="s">
        <v>1082</v>
      </c>
      <c r="R431" t="s">
        <v>1078</v>
      </c>
      <c r="S431" t="s">
        <v>1074</v>
      </c>
      <c r="T431" t="s">
        <v>874</v>
      </c>
    </row>
    <row r="432" spans="1:21" hidden="1" x14ac:dyDescent="0.3">
      <c r="A432" t="s">
        <v>873</v>
      </c>
      <c r="B432" t="s">
        <v>869</v>
      </c>
      <c r="C432" t="s">
        <v>16</v>
      </c>
      <c r="D432" t="s">
        <v>1050</v>
      </c>
      <c r="E432">
        <v>282</v>
      </c>
      <c r="F432">
        <v>312</v>
      </c>
      <c r="G432">
        <v>488</v>
      </c>
      <c r="H432">
        <v>1025.31</v>
      </c>
      <c r="I432">
        <v>0.53</v>
      </c>
      <c r="J432">
        <f t="shared" si="14"/>
        <v>197.26891138271688</v>
      </c>
      <c r="K432">
        <f t="shared" si="15"/>
        <v>0.47595361402892788</v>
      </c>
      <c r="L432">
        <v>6</v>
      </c>
      <c r="N432">
        <v>1500</v>
      </c>
      <c r="O432">
        <v>200000</v>
      </c>
      <c r="P432">
        <v>3</v>
      </c>
      <c r="Q432" t="s">
        <v>1082</v>
      </c>
      <c r="R432" t="s">
        <v>1079</v>
      </c>
      <c r="S432" t="s">
        <v>1074</v>
      </c>
      <c r="T432" t="s">
        <v>1080</v>
      </c>
    </row>
    <row r="433" spans="1:21" hidden="1" x14ac:dyDescent="0.3">
      <c r="A433" t="s">
        <v>872</v>
      </c>
      <c r="B433" t="s">
        <v>65</v>
      </c>
      <c r="C433" t="s">
        <v>16</v>
      </c>
      <c r="D433" t="s">
        <v>1051</v>
      </c>
      <c r="E433">
        <v>200</v>
      </c>
      <c r="F433">
        <v>330</v>
      </c>
      <c r="G433">
        <v>390.5</v>
      </c>
      <c r="H433">
        <v>710</v>
      </c>
      <c r="I433">
        <v>0.7</v>
      </c>
      <c r="J433">
        <f t="shared" si="14"/>
        <v>103.42835874490416</v>
      </c>
      <c r="K433">
        <f t="shared" si="15"/>
        <v>0.55000000000000004</v>
      </c>
      <c r="L433">
        <v>6</v>
      </c>
      <c r="N433">
        <v>1200</v>
      </c>
      <c r="O433">
        <v>200000</v>
      </c>
      <c r="P433">
        <v>3</v>
      </c>
      <c r="Q433" t="s">
        <v>1082</v>
      </c>
      <c r="R433" t="s">
        <v>927</v>
      </c>
      <c r="S433" t="s">
        <v>1075</v>
      </c>
    </row>
    <row r="434" spans="1:21" hidden="1" x14ac:dyDescent="0.3">
      <c r="A434" t="s">
        <v>872</v>
      </c>
      <c r="B434" t="s">
        <v>869</v>
      </c>
      <c r="C434" t="s">
        <v>16</v>
      </c>
      <c r="D434" t="s">
        <v>1051</v>
      </c>
      <c r="E434">
        <v>200</v>
      </c>
      <c r="F434">
        <v>345</v>
      </c>
      <c r="G434">
        <v>390.5</v>
      </c>
      <c r="H434">
        <v>745</v>
      </c>
      <c r="I434">
        <v>0.9</v>
      </c>
      <c r="J434">
        <f t="shared" si="14"/>
        <v>84.409842074284057</v>
      </c>
      <c r="K434">
        <f t="shared" si="15"/>
        <v>0.52416107382550337</v>
      </c>
      <c r="L434">
        <v>6</v>
      </c>
      <c r="N434">
        <v>1500</v>
      </c>
      <c r="O434">
        <v>200000</v>
      </c>
      <c r="P434">
        <v>3</v>
      </c>
      <c r="Q434" t="s">
        <v>1082</v>
      </c>
      <c r="R434" t="s">
        <v>929</v>
      </c>
      <c r="S434" t="s">
        <v>1075</v>
      </c>
    </row>
    <row r="435" spans="1:21" hidden="1" x14ac:dyDescent="0.3">
      <c r="A435" t="s">
        <v>102</v>
      </c>
      <c r="B435" t="s">
        <v>93</v>
      </c>
      <c r="C435" t="s">
        <v>85</v>
      </c>
      <c r="D435" t="s">
        <v>1051</v>
      </c>
      <c r="E435">
        <v>300</v>
      </c>
      <c r="F435">
        <v>342</v>
      </c>
      <c r="G435">
        <v>117.09099999999999</v>
      </c>
      <c r="H435">
        <v>189.14699999999999</v>
      </c>
      <c r="I435">
        <v>0.5</v>
      </c>
      <c r="J435">
        <f t="shared" si="14"/>
        <v>38.575252507227241</v>
      </c>
      <c r="K435">
        <f t="shared" si="15"/>
        <v>0.61904761904761907</v>
      </c>
      <c r="L435">
        <v>5</v>
      </c>
      <c r="M435">
        <v>0.95</v>
      </c>
      <c r="N435">
        <v>800</v>
      </c>
      <c r="O435">
        <v>120000</v>
      </c>
      <c r="Q435" t="s">
        <v>179</v>
      </c>
    </row>
    <row r="436" spans="1:21" hidden="1" x14ac:dyDescent="0.3">
      <c r="A436" t="s">
        <v>897</v>
      </c>
      <c r="B436" t="s">
        <v>76</v>
      </c>
      <c r="C436" t="s">
        <v>16</v>
      </c>
      <c r="D436" t="s">
        <v>1050</v>
      </c>
      <c r="E436">
        <v>261</v>
      </c>
      <c r="F436">
        <v>291</v>
      </c>
      <c r="G436">
        <v>826</v>
      </c>
      <c r="H436">
        <v>826.85</v>
      </c>
      <c r="I436">
        <v>0.8</v>
      </c>
      <c r="J436">
        <f t="shared" si="14"/>
        <v>105.39404383760001</v>
      </c>
      <c r="K436">
        <f t="shared" si="15"/>
        <v>0.99897200217693649</v>
      </c>
      <c r="L436">
        <v>10</v>
      </c>
      <c r="M436">
        <v>2.25</v>
      </c>
      <c r="N436">
        <v>1200</v>
      </c>
      <c r="O436">
        <v>60000</v>
      </c>
      <c r="P436">
        <v>1</v>
      </c>
      <c r="Q436" t="s">
        <v>898</v>
      </c>
      <c r="S436" t="s">
        <v>901</v>
      </c>
      <c r="T436" t="s">
        <v>899</v>
      </c>
    </row>
    <row r="437" spans="1:21" hidden="1" x14ac:dyDescent="0.3">
      <c r="A437" t="s">
        <v>899</v>
      </c>
      <c r="B437" t="s">
        <v>76</v>
      </c>
      <c r="C437" t="s">
        <v>16</v>
      </c>
      <c r="D437" t="s">
        <v>1050</v>
      </c>
      <c r="E437">
        <v>280</v>
      </c>
      <c r="F437">
        <v>305</v>
      </c>
      <c r="G437">
        <v>600</v>
      </c>
      <c r="H437">
        <v>850</v>
      </c>
      <c r="I437">
        <v>0.8</v>
      </c>
      <c r="J437">
        <f t="shared" si="14"/>
        <v>108.34484762890487</v>
      </c>
      <c r="K437">
        <f t="shared" si="15"/>
        <v>0.70588235294117652</v>
      </c>
      <c r="L437">
        <v>10</v>
      </c>
      <c r="M437">
        <v>2.25</v>
      </c>
      <c r="N437">
        <v>1400</v>
      </c>
      <c r="O437">
        <v>60000</v>
      </c>
      <c r="P437">
        <v>5</v>
      </c>
      <c r="Q437" t="s">
        <v>461</v>
      </c>
      <c r="S437" t="s">
        <v>901</v>
      </c>
      <c r="T437" t="s">
        <v>902</v>
      </c>
    </row>
    <row r="438" spans="1:21" hidden="1" x14ac:dyDescent="0.3">
      <c r="A438" t="s">
        <v>431</v>
      </c>
      <c r="B438" t="s">
        <v>91</v>
      </c>
      <c r="C438" t="s">
        <v>429</v>
      </c>
      <c r="D438" t="s">
        <v>1051</v>
      </c>
      <c r="E438">
        <v>200</v>
      </c>
      <c r="F438">
        <v>358</v>
      </c>
      <c r="G438">
        <v>60</v>
      </c>
      <c r="H438">
        <v>220</v>
      </c>
      <c r="I438">
        <v>0.25</v>
      </c>
      <c r="J438">
        <f t="shared" si="14"/>
        <v>89.735026742057684</v>
      </c>
      <c r="K438">
        <f t="shared" si="15"/>
        <v>0.27272727272727271</v>
      </c>
      <c r="L438">
        <v>5</v>
      </c>
      <c r="M438">
        <v>1.25</v>
      </c>
      <c r="N438">
        <v>500</v>
      </c>
      <c r="O438">
        <v>150000</v>
      </c>
      <c r="P438">
        <v>20</v>
      </c>
      <c r="Q438" t="s">
        <v>167</v>
      </c>
      <c r="R438" t="s">
        <v>414</v>
      </c>
      <c r="S438" t="s">
        <v>430</v>
      </c>
      <c r="T438" t="s">
        <v>442</v>
      </c>
      <c r="U438" t="s">
        <v>426</v>
      </c>
    </row>
    <row r="439" spans="1:21" hidden="1" x14ac:dyDescent="0.3">
      <c r="A439" t="s">
        <v>347</v>
      </c>
      <c r="B439" t="s">
        <v>91</v>
      </c>
      <c r="C439" t="s">
        <v>264</v>
      </c>
      <c r="D439" t="s">
        <v>1051</v>
      </c>
      <c r="E439">
        <v>200</v>
      </c>
      <c r="F439">
        <v>380</v>
      </c>
      <c r="G439">
        <v>50</v>
      </c>
      <c r="H439">
        <v>220</v>
      </c>
      <c r="I439">
        <v>0.3</v>
      </c>
      <c r="J439">
        <f t="shared" si="14"/>
        <v>74.779188951714744</v>
      </c>
      <c r="K439">
        <f t="shared" si="15"/>
        <v>0.22727272727272727</v>
      </c>
      <c r="L439">
        <v>5</v>
      </c>
      <c r="N439">
        <v>1200</v>
      </c>
      <c r="O439">
        <v>120000</v>
      </c>
      <c r="P439">
        <v>0</v>
      </c>
      <c r="Q439" t="s">
        <v>321</v>
      </c>
    </row>
    <row r="440" spans="1:21" hidden="1" x14ac:dyDescent="0.3">
      <c r="A440" t="s">
        <v>157</v>
      </c>
      <c r="B440" t="s">
        <v>91</v>
      </c>
      <c r="C440" t="s">
        <v>16</v>
      </c>
      <c r="D440" t="s">
        <v>1051</v>
      </c>
      <c r="E440">
        <v>90</v>
      </c>
      <c r="F440">
        <v>365</v>
      </c>
      <c r="G440">
        <v>65</v>
      </c>
      <c r="H440">
        <v>220</v>
      </c>
      <c r="I440">
        <v>0.31</v>
      </c>
      <c r="J440">
        <f t="shared" si="14"/>
        <v>72.366957050046523</v>
      </c>
      <c r="K440">
        <f t="shared" si="15"/>
        <v>0.29545454545454547</v>
      </c>
      <c r="M440">
        <v>1.25</v>
      </c>
      <c r="N440">
        <v>460</v>
      </c>
      <c r="O440">
        <v>180500</v>
      </c>
      <c r="P440">
        <v>50</v>
      </c>
      <c r="Q440" t="s">
        <v>167</v>
      </c>
      <c r="S440" t="s">
        <v>923</v>
      </c>
      <c r="T440" t="s">
        <v>788</v>
      </c>
      <c r="U440" t="s">
        <v>924</v>
      </c>
    </row>
    <row r="441" spans="1:21" hidden="1" x14ac:dyDescent="0.3">
      <c r="A441" t="s">
        <v>337</v>
      </c>
      <c r="B441" t="s">
        <v>91</v>
      </c>
      <c r="D441" t="s">
        <v>1049</v>
      </c>
      <c r="E441">
        <v>300</v>
      </c>
      <c r="F441">
        <v>345</v>
      </c>
      <c r="G441">
        <v>0</v>
      </c>
      <c r="H441">
        <v>200</v>
      </c>
      <c r="I441">
        <v>0.4</v>
      </c>
      <c r="J441">
        <f t="shared" si="14"/>
        <v>50.985810648896411</v>
      </c>
      <c r="K441">
        <f t="shared" si="15"/>
        <v>0</v>
      </c>
      <c r="L441">
        <v>0</v>
      </c>
      <c r="N441">
        <v>900</v>
      </c>
      <c r="O441">
        <v>25000</v>
      </c>
      <c r="P441">
        <v>0</v>
      </c>
      <c r="Q441" t="s">
        <v>321</v>
      </c>
    </row>
    <row r="442" spans="1:21" hidden="1" x14ac:dyDescent="0.3">
      <c r="A442" t="s">
        <v>157</v>
      </c>
      <c r="B442" t="s">
        <v>91</v>
      </c>
      <c r="C442" t="s">
        <v>16</v>
      </c>
      <c r="D442" t="s">
        <v>1051</v>
      </c>
      <c r="E442">
        <v>90</v>
      </c>
      <c r="F442">
        <v>358</v>
      </c>
      <c r="G442">
        <v>45</v>
      </c>
      <c r="H442">
        <v>190</v>
      </c>
      <c r="I442">
        <v>0.28000000000000003</v>
      </c>
      <c r="J442">
        <f t="shared" si="14"/>
        <v>69.195028737787979</v>
      </c>
      <c r="K442">
        <f t="shared" si="15"/>
        <v>0.23684210526315788</v>
      </c>
      <c r="M442">
        <v>1.25</v>
      </c>
      <c r="N442">
        <v>400</v>
      </c>
      <c r="O442">
        <v>180500</v>
      </c>
      <c r="P442">
        <v>24</v>
      </c>
      <c r="Q442" t="s">
        <v>167</v>
      </c>
      <c r="S442" t="s">
        <v>923</v>
      </c>
      <c r="T442" t="s">
        <v>982</v>
      </c>
      <c r="U442" t="s">
        <v>924</v>
      </c>
    </row>
    <row r="443" spans="1:21" hidden="1" x14ac:dyDescent="0.3">
      <c r="A443" t="s">
        <v>900</v>
      </c>
      <c r="B443" t="s">
        <v>76</v>
      </c>
      <c r="C443" t="s">
        <v>16</v>
      </c>
      <c r="D443" t="s">
        <v>1050</v>
      </c>
      <c r="E443">
        <v>262</v>
      </c>
      <c r="F443">
        <v>305</v>
      </c>
      <c r="G443">
        <v>740</v>
      </c>
      <c r="H443">
        <v>783.9</v>
      </c>
      <c r="I443">
        <v>1</v>
      </c>
      <c r="J443">
        <f t="shared" si="14"/>
        <v>79.935553935339797</v>
      </c>
      <c r="K443">
        <f t="shared" si="15"/>
        <v>0.94399795892333205</v>
      </c>
      <c r="L443">
        <v>0</v>
      </c>
      <c r="M443">
        <v>3.35</v>
      </c>
      <c r="N443">
        <v>1500</v>
      </c>
      <c r="O443">
        <v>65000</v>
      </c>
      <c r="P443">
        <v>1</v>
      </c>
      <c r="Q443" t="s">
        <v>898</v>
      </c>
      <c r="S443" t="s">
        <v>903</v>
      </c>
      <c r="T443" t="s">
        <v>900</v>
      </c>
    </row>
    <row r="444" spans="1:21" hidden="1" x14ac:dyDescent="0.3">
      <c r="A444" t="s">
        <v>900</v>
      </c>
      <c r="B444" t="s">
        <v>76</v>
      </c>
      <c r="C444" t="s">
        <v>16</v>
      </c>
      <c r="D444" t="s">
        <v>1050</v>
      </c>
      <c r="E444">
        <v>262</v>
      </c>
      <c r="F444">
        <v>335</v>
      </c>
      <c r="G444">
        <v>300</v>
      </c>
      <c r="H444">
        <v>800</v>
      </c>
      <c r="I444">
        <v>1</v>
      </c>
      <c r="J444">
        <f t="shared" si="14"/>
        <v>81.577297038234263</v>
      </c>
      <c r="K444">
        <f t="shared" si="15"/>
        <v>0.375</v>
      </c>
      <c r="L444">
        <v>0</v>
      </c>
      <c r="M444">
        <v>3.35</v>
      </c>
      <c r="N444">
        <v>2100</v>
      </c>
      <c r="O444">
        <v>65000</v>
      </c>
      <c r="P444">
        <v>10</v>
      </c>
      <c r="Q444" t="s">
        <v>461</v>
      </c>
      <c r="S444" t="s">
        <v>903</v>
      </c>
      <c r="T444" t="s">
        <v>904</v>
      </c>
    </row>
    <row r="445" spans="1:21" hidden="1" x14ac:dyDescent="0.3">
      <c r="A445" t="s">
        <v>906</v>
      </c>
      <c r="B445" t="s">
        <v>76</v>
      </c>
      <c r="C445" t="s">
        <v>16</v>
      </c>
      <c r="D445" t="s">
        <v>1050</v>
      </c>
      <c r="E445">
        <v>260.87</v>
      </c>
      <c r="F445">
        <v>305</v>
      </c>
      <c r="G445">
        <v>11.775</v>
      </c>
      <c r="H445">
        <v>11.775</v>
      </c>
      <c r="I445">
        <v>0.05</v>
      </c>
      <c r="J445">
        <f t="shared" si="14"/>
        <v>24.01431681563021</v>
      </c>
      <c r="K445">
        <f t="shared" si="15"/>
        <v>1</v>
      </c>
      <c r="L445">
        <v>20</v>
      </c>
      <c r="N445">
        <v>150</v>
      </c>
      <c r="O445">
        <v>5000</v>
      </c>
      <c r="P445">
        <v>1</v>
      </c>
      <c r="Q445" t="s">
        <v>898</v>
      </c>
      <c r="S445" t="s">
        <v>905</v>
      </c>
      <c r="T445" t="s">
        <v>906</v>
      </c>
    </row>
    <row r="446" spans="1:21" hidden="1" x14ac:dyDescent="0.3">
      <c r="A446" t="s">
        <v>906</v>
      </c>
      <c r="B446" t="s">
        <v>76</v>
      </c>
      <c r="C446" t="s">
        <v>16</v>
      </c>
      <c r="D446" t="s">
        <v>1050</v>
      </c>
      <c r="E446">
        <v>260.87</v>
      </c>
      <c r="F446">
        <v>340</v>
      </c>
      <c r="G446">
        <v>5</v>
      </c>
      <c r="H446">
        <v>15</v>
      </c>
      <c r="I446">
        <v>5.5E-2</v>
      </c>
      <c r="J446">
        <f t="shared" si="14"/>
        <v>27.810442172125317</v>
      </c>
      <c r="K446">
        <f t="shared" si="15"/>
        <v>0.33333333333333331</v>
      </c>
      <c r="L446">
        <v>20</v>
      </c>
      <c r="N446">
        <v>200</v>
      </c>
      <c r="O446">
        <v>5000</v>
      </c>
      <c r="P446">
        <v>10</v>
      </c>
      <c r="Q446" t="s">
        <v>461</v>
      </c>
      <c r="S446" t="s">
        <v>905</v>
      </c>
      <c r="T446" t="s">
        <v>907</v>
      </c>
    </row>
    <row r="447" spans="1:21" hidden="1" x14ac:dyDescent="0.3">
      <c r="A447" t="s">
        <v>956</v>
      </c>
      <c r="B447" t="s">
        <v>73</v>
      </c>
      <c r="C447" t="s">
        <v>66</v>
      </c>
      <c r="D447" t="s">
        <v>1050</v>
      </c>
      <c r="E447">
        <v>260</v>
      </c>
      <c r="F447">
        <v>311</v>
      </c>
      <c r="G447">
        <v>1.2</v>
      </c>
      <c r="H447">
        <v>8.25</v>
      </c>
      <c r="I447">
        <v>1.2999999999999999E-2</v>
      </c>
      <c r="J447">
        <f t="shared" si="14"/>
        <v>64.712759669753154</v>
      </c>
      <c r="K447">
        <f t="shared" si="15"/>
        <v>0.14545454545454545</v>
      </c>
      <c r="N447">
        <v>35</v>
      </c>
      <c r="O447">
        <v>5000</v>
      </c>
      <c r="P447">
        <v>100</v>
      </c>
      <c r="Q447" t="s">
        <v>179</v>
      </c>
      <c r="R447" t="s">
        <v>962</v>
      </c>
      <c r="S447" t="s">
        <v>958</v>
      </c>
      <c r="T447" t="s">
        <v>961</v>
      </c>
      <c r="U447" t="s">
        <v>449</v>
      </c>
    </row>
    <row r="448" spans="1:21" hidden="1" x14ac:dyDescent="0.3">
      <c r="A448" t="s">
        <v>967</v>
      </c>
      <c r="B448" t="s">
        <v>73</v>
      </c>
      <c r="C448" t="s">
        <v>66</v>
      </c>
      <c r="D448" t="s">
        <v>1051</v>
      </c>
      <c r="E448">
        <v>150</v>
      </c>
      <c r="F448">
        <v>315</v>
      </c>
      <c r="G448">
        <v>3</v>
      </c>
      <c r="H448">
        <v>3</v>
      </c>
      <c r="I448">
        <v>8.0000000000000002E-3</v>
      </c>
      <c r="J448">
        <f t="shared" si="14"/>
        <v>38.23935798667231</v>
      </c>
      <c r="K448">
        <f t="shared" si="15"/>
        <v>1</v>
      </c>
      <c r="N448">
        <v>25</v>
      </c>
      <c r="O448">
        <v>5000</v>
      </c>
      <c r="P448">
        <v>100</v>
      </c>
      <c r="Q448" t="s">
        <v>179</v>
      </c>
      <c r="S448" t="s">
        <v>969</v>
      </c>
      <c r="T448" t="s">
        <v>968</v>
      </c>
      <c r="U448" t="s">
        <v>449</v>
      </c>
    </row>
    <row r="449" spans="1:21" hidden="1" x14ac:dyDescent="0.3">
      <c r="A449" t="s">
        <v>967</v>
      </c>
      <c r="B449" t="s">
        <v>73</v>
      </c>
      <c r="C449" t="s">
        <v>66</v>
      </c>
      <c r="D449" t="s">
        <v>1051</v>
      </c>
      <c r="E449">
        <v>150</v>
      </c>
      <c r="F449">
        <v>315</v>
      </c>
      <c r="G449">
        <v>1</v>
      </c>
      <c r="H449">
        <v>3</v>
      </c>
      <c r="I449">
        <v>1.2E-2</v>
      </c>
      <c r="J449">
        <f t="shared" si="14"/>
        <v>25.492905324448206</v>
      </c>
      <c r="K449">
        <f t="shared" si="15"/>
        <v>0.33333333333333331</v>
      </c>
      <c r="N449">
        <v>35</v>
      </c>
      <c r="O449">
        <v>5000</v>
      </c>
      <c r="P449">
        <v>100</v>
      </c>
      <c r="Q449" t="s">
        <v>190</v>
      </c>
      <c r="S449" t="s">
        <v>969</v>
      </c>
      <c r="T449" t="s">
        <v>970</v>
      </c>
      <c r="U449" t="s">
        <v>449</v>
      </c>
    </row>
    <row r="450" spans="1:21" hidden="1" x14ac:dyDescent="0.3">
      <c r="A450" t="s">
        <v>967</v>
      </c>
      <c r="B450" t="s">
        <v>73</v>
      </c>
      <c r="C450" t="s">
        <v>66</v>
      </c>
      <c r="D450" t="s">
        <v>1051</v>
      </c>
      <c r="E450">
        <v>150</v>
      </c>
      <c r="F450">
        <v>300</v>
      </c>
      <c r="G450">
        <v>0</v>
      </c>
      <c r="H450">
        <v>3</v>
      </c>
      <c r="I450">
        <v>4.7999999999999996E-3</v>
      </c>
      <c r="J450">
        <f t="shared" si="14"/>
        <v>63.732263311120519</v>
      </c>
      <c r="K450">
        <f t="shared" si="15"/>
        <v>0</v>
      </c>
      <c r="N450">
        <v>25</v>
      </c>
      <c r="O450">
        <v>5000</v>
      </c>
      <c r="P450">
        <v>0</v>
      </c>
      <c r="Q450" t="s">
        <v>190</v>
      </c>
      <c r="S450" t="s">
        <v>969</v>
      </c>
      <c r="T450" t="s">
        <v>89</v>
      </c>
      <c r="U450" t="s">
        <v>449</v>
      </c>
    </row>
    <row r="451" spans="1:21" hidden="1" x14ac:dyDescent="0.3">
      <c r="A451" t="s">
        <v>29</v>
      </c>
      <c r="B451" t="s">
        <v>89</v>
      </c>
      <c r="C451" t="s">
        <v>66</v>
      </c>
      <c r="D451" t="s">
        <v>1051</v>
      </c>
      <c r="E451">
        <v>90</v>
      </c>
      <c r="F451">
        <v>315</v>
      </c>
      <c r="G451">
        <v>0</v>
      </c>
      <c r="H451">
        <v>2.4</v>
      </c>
      <c r="I451">
        <v>4.0000000000000001E-3</v>
      </c>
      <c r="J451">
        <f t="shared" si="14"/>
        <v>61.182972778675698</v>
      </c>
      <c r="K451">
        <f t="shared" si="15"/>
        <v>0</v>
      </c>
      <c r="L451">
        <v>0</v>
      </c>
      <c r="M451">
        <v>0.625</v>
      </c>
      <c r="N451">
        <v>40</v>
      </c>
      <c r="O451">
        <v>1200</v>
      </c>
      <c r="P451">
        <v>0</v>
      </c>
      <c r="Q451" t="s">
        <v>165</v>
      </c>
      <c r="S451" t="s">
        <v>451</v>
      </c>
      <c r="T451" t="s">
        <v>453</v>
      </c>
      <c r="U451" t="s">
        <v>449</v>
      </c>
    </row>
    <row r="452" spans="1:21" hidden="1" x14ac:dyDescent="0.3">
      <c r="A452" t="s">
        <v>765</v>
      </c>
      <c r="B452" t="s">
        <v>759</v>
      </c>
      <c r="C452" t="s">
        <v>66</v>
      </c>
      <c r="D452" t="s">
        <v>1051</v>
      </c>
      <c r="E452">
        <v>150</v>
      </c>
      <c r="F452">
        <v>335</v>
      </c>
      <c r="G452">
        <v>0.05</v>
      </c>
      <c r="H452">
        <v>1.5</v>
      </c>
      <c r="I452">
        <v>3.0000000000000001E-3</v>
      </c>
      <c r="J452">
        <f t="shared" si="14"/>
        <v>50.985810648896411</v>
      </c>
      <c r="K452">
        <f t="shared" si="15"/>
        <v>3.3333333333333333E-2</v>
      </c>
      <c r="L452">
        <v>0</v>
      </c>
      <c r="N452">
        <v>20</v>
      </c>
      <c r="O452">
        <v>500</v>
      </c>
      <c r="P452">
        <v>0</v>
      </c>
      <c r="Q452" t="s">
        <v>760</v>
      </c>
      <c r="S452" t="s">
        <v>761</v>
      </c>
      <c r="T452" t="s">
        <v>763</v>
      </c>
      <c r="U452" t="s">
        <v>449</v>
      </c>
    </row>
    <row r="453" spans="1:21" hidden="1" x14ac:dyDescent="0.3">
      <c r="A453" t="s">
        <v>142</v>
      </c>
      <c r="B453" t="s">
        <v>83</v>
      </c>
      <c r="C453" t="s">
        <v>105</v>
      </c>
      <c r="D453" t="s">
        <v>1051</v>
      </c>
      <c r="E453">
        <v>100</v>
      </c>
      <c r="F453">
        <v>480</v>
      </c>
      <c r="G453">
        <v>0</v>
      </c>
      <c r="H453">
        <v>70</v>
      </c>
      <c r="I453">
        <v>0.22</v>
      </c>
      <c r="J453">
        <f t="shared" ref="J453:J472" si="16">H453 / 9.80665 / I453</f>
        <v>32.445515867479536</v>
      </c>
      <c r="K453">
        <f t="shared" ref="K453:K472" si="17">G453 / H453</f>
        <v>0</v>
      </c>
      <c r="M453">
        <v>1.25</v>
      </c>
      <c r="N453">
        <v>3000</v>
      </c>
      <c r="O453">
        <v>720000</v>
      </c>
      <c r="Q453" t="s">
        <v>167</v>
      </c>
    </row>
    <row r="454" spans="1:21" hidden="1" x14ac:dyDescent="0.3">
      <c r="A454" t="s">
        <v>359</v>
      </c>
      <c r="B454" t="s">
        <v>360</v>
      </c>
      <c r="C454" t="s">
        <v>361</v>
      </c>
      <c r="D454" t="s">
        <v>1051</v>
      </c>
      <c r="E454">
        <v>90</v>
      </c>
      <c r="F454">
        <v>475</v>
      </c>
      <c r="G454">
        <v>8.9</v>
      </c>
      <c r="H454">
        <v>44.5</v>
      </c>
      <c r="I454">
        <v>0.15</v>
      </c>
      <c r="J454">
        <f t="shared" si="16"/>
        <v>30.251580985011877</v>
      </c>
      <c r="K454">
        <f t="shared" si="17"/>
        <v>0.2</v>
      </c>
      <c r="L454">
        <v>5</v>
      </c>
      <c r="N454">
        <v>2200</v>
      </c>
      <c r="O454">
        <v>720000</v>
      </c>
      <c r="P454">
        <v>20</v>
      </c>
      <c r="Q454" t="s">
        <v>355</v>
      </c>
      <c r="S454" t="s">
        <v>478</v>
      </c>
      <c r="T454" t="s">
        <v>481</v>
      </c>
      <c r="U454" t="s">
        <v>477</v>
      </c>
    </row>
    <row r="455" spans="1:21" hidden="1" x14ac:dyDescent="0.3">
      <c r="A455" t="s">
        <v>140</v>
      </c>
      <c r="B455" t="s">
        <v>83</v>
      </c>
      <c r="C455" t="s">
        <v>149</v>
      </c>
      <c r="D455" t="s">
        <v>1050</v>
      </c>
      <c r="E455">
        <v>330</v>
      </c>
      <c r="F455">
        <v>390</v>
      </c>
      <c r="G455">
        <v>0</v>
      </c>
      <c r="H455">
        <v>40</v>
      </c>
      <c r="I455">
        <v>0.08</v>
      </c>
      <c r="J455">
        <f t="shared" si="16"/>
        <v>50.985810648896411</v>
      </c>
      <c r="K455">
        <f t="shared" si="17"/>
        <v>0</v>
      </c>
      <c r="M455">
        <v>0.625</v>
      </c>
      <c r="N455">
        <v>200</v>
      </c>
      <c r="O455">
        <v>80000</v>
      </c>
      <c r="Q455" t="s">
        <v>167</v>
      </c>
    </row>
    <row r="456" spans="1:21" hidden="1" x14ac:dyDescent="0.3">
      <c r="A456" t="s">
        <v>367</v>
      </c>
      <c r="B456" t="s">
        <v>83</v>
      </c>
      <c r="C456" t="s">
        <v>69</v>
      </c>
      <c r="D456" t="s">
        <v>1051</v>
      </c>
      <c r="E456">
        <v>200</v>
      </c>
      <c r="F456">
        <v>560</v>
      </c>
      <c r="G456">
        <v>0</v>
      </c>
      <c r="H456">
        <v>24</v>
      </c>
      <c r="I456">
        <v>0.3</v>
      </c>
      <c r="J456">
        <f t="shared" si="16"/>
        <v>8.157729703823426</v>
      </c>
      <c r="K456">
        <f t="shared" si="17"/>
        <v>0</v>
      </c>
      <c r="L456">
        <v>0</v>
      </c>
      <c r="M456">
        <v>0.625</v>
      </c>
      <c r="N456">
        <v>3500</v>
      </c>
      <c r="O456">
        <v>125000</v>
      </c>
      <c r="P456">
        <v>0</v>
      </c>
      <c r="Q456" t="s">
        <v>363</v>
      </c>
    </row>
    <row r="457" spans="1:21" hidden="1" x14ac:dyDescent="0.3">
      <c r="A457" t="s">
        <v>415</v>
      </c>
      <c r="B457" t="s">
        <v>412</v>
      </c>
      <c r="C457" t="s">
        <v>413</v>
      </c>
      <c r="D457" t="s">
        <v>1051</v>
      </c>
      <c r="E457">
        <v>90</v>
      </c>
      <c r="F457">
        <v>460</v>
      </c>
      <c r="G457">
        <v>11</v>
      </c>
      <c r="H457">
        <v>22</v>
      </c>
      <c r="I457">
        <v>0.04</v>
      </c>
      <c r="J457">
        <f t="shared" si="16"/>
        <v>56.084391713786054</v>
      </c>
      <c r="K457">
        <f t="shared" si="17"/>
        <v>0.5</v>
      </c>
      <c r="L457">
        <v>3</v>
      </c>
      <c r="M457">
        <v>0.625</v>
      </c>
      <c r="N457">
        <v>600</v>
      </c>
      <c r="O457">
        <v>80000</v>
      </c>
      <c r="P457">
        <v>40</v>
      </c>
      <c r="Q457" t="s">
        <v>167</v>
      </c>
      <c r="R457" t="s">
        <v>414</v>
      </c>
    </row>
    <row r="458" spans="1:21" hidden="1" x14ac:dyDescent="0.3">
      <c r="A458" t="s">
        <v>411</v>
      </c>
      <c r="B458" t="s">
        <v>412</v>
      </c>
      <c r="C458" t="s">
        <v>413</v>
      </c>
      <c r="D458" t="s">
        <v>1051</v>
      </c>
      <c r="E458">
        <v>90</v>
      </c>
      <c r="F458">
        <v>475</v>
      </c>
      <c r="G458">
        <v>4</v>
      </c>
      <c r="H458">
        <v>16</v>
      </c>
      <c r="I458">
        <v>5.5E-2</v>
      </c>
      <c r="J458">
        <f t="shared" si="16"/>
        <v>29.664471650267004</v>
      </c>
      <c r="K458">
        <f t="shared" si="17"/>
        <v>0.25</v>
      </c>
      <c r="L458">
        <v>3</v>
      </c>
      <c r="M458">
        <v>0.625</v>
      </c>
      <c r="N458">
        <v>700</v>
      </c>
      <c r="O458">
        <v>80000</v>
      </c>
      <c r="P458">
        <v>40</v>
      </c>
      <c r="Q458" t="s">
        <v>167</v>
      </c>
      <c r="R458" t="s">
        <v>414</v>
      </c>
    </row>
    <row r="459" spans="1:21" hidden="1" x14ac:dyDescent="0.3">
      <c r="A459" t="s">
        <v>765</v>
      </c>
      <c r="B459" t="s">
        <v>89</v>
      </c>
      <c r="C459" t="s">
        <v>66</v>
      </c>
      <c r="D459" t="s">
        <v>1051</v>
      </c>
      <c r="E459">
        <v>150</v>
      </c>
      <c r="F459">
        <v>300</v>
      </c>
      <c r="G459">
        <v>0.49</v>
      </c>
      <c r="H459">
        <v>0.49</v>
      </c>
      <c r="I459">
        <v>1.6999999999999999E-3</v>
      </c>
      <c r="J459">
        <f t="shared" si="16"/>
        <v>29.391820256422641</v>
      </c>
      <c r="K459">
        <f t="shared" si="17"/>
        <v>1</v>
      </c>
      <c r="L459">
        <v>0</v>
      </c>
      <c r="N459">
        <v>6</v>
      </c>
      <c r="O459">
        <v>500</v>
      </c>
      <c r="P459">
        <v>0</v>
      </c>
      <c r="Q459" t="s">
        <v>190</v>
      </c>
      <c r="S459" t="s">
        <v>761</v>
      </c>
      <c r="T459" t="s">
        <v>960</v>
      </c>
      <c r="U459" t="s">
        <v>449</v>
      </c>
    </row>
    <row r="460" spans="1:21" hidden="1" x14ac:dyDescent="0.3">
      <c r="A460" t="s">
        <v>765</v>
      </c>
      <c r="B460" t="s">
        <v>759</v>
      </c>
      <c r="C460" t="s">
        <v>66</v>
      </c>
      <c r="D460" t="s">
        <v>1051</v>
      </c>
      <c r="E460">
        <v>150</v>
      </c>
      <c r="F460">
        <v>325</v>
      </c>
      <c r="G460">
        <v>0.49</v>
      </c>
      <c r="H460">
        <v>0.49</v>
      </c>
      <c r="I460">
        <v>2E-3</v>
      </c>
      <c r="J460">
        <f t="shared" si="16"/>
        <v>24.983047217959243</v>
      </c>
      <c r="K460">
        <f t="shared" si="17"/>
        <v>1</v>
      </c>
      <c r="L460">
        <v>0</v>
      </c>
      <c r="N460">
        <v>6</v>
      </c>
      <c r="O460">
        <v>500</v>
      </c>
      <c r="P460">
        <v>500</v>
      </c>
      <c r="Q460" t="s">
        <v>760</v>
      </c>
      <c r="S460" t="s">
        <v>761</v>
      </c>
      <c r="T460" t="s">
        <v>764</v>
      </c>
      <c r="U460" t="s">
        <v>449</v>
      </c>
    </row>
    <row r="461" spans="1:21" hidden="1" x14ac:dyDescent="0.3">
      <c r="A461" t="s">
        <v>765</v>
      </c>
      <c r="B461" t="s">
        <v>759</v>
      </c>
      <c r="C461" t="s">
        <v>66</v>
      </c>
      <c r="D461" t="s">
        <v>1051</v>
      </c>
      <c r="E461">
        <v>150</v>
      </c>
      <c r="F461">
        <v>310</v>
      </c>
      <c r="G461">
        <v>0.49</v>
      </c>
      <c r="H461">
        <v>0.49</v>
      </c>
      <c r="I461">
        <v>2E-3</v>
      </c>
      <c r="J461">
        <f t="shared" si="16"/>
        <v>24.983047217959243</v>
      </c>
      <c r="K461">
        <f t="shared" si="17"/>
        <v>1</v>
      </c>
      <c r="L461">
        <v>0</v>
      </c>
      <c r="N461">
        <v>5</v>
      </c>
      <c r="O461">
        <v>500</v>
      </c>
      <c r="P461">
        <v>500</v>
      </c>
      <c r="Q461" t="s">
        <v>760</v>
      </c>
      <c r="S461" t="s">
        <v>761</v>
      </c>
      <c r="T461" t="s">
        <v>762</v>
      </c>
      <c r="U461" t="s">
        <v>449</v>
      </c>
    </row>
    <row r="462" spans="1:21" hidden="1" x14ac:dyDescent="0.3">
      <c r="A462" t="s">
        <v>431</v>
      </c>
      <c r="B462" t="s">
        <v>91</v>
      </c>
      <c r="C462" t="s">
        <v>429</v>
      </c>
      <c r="D462" t="s">
        <v>1051</v>
      </c>
      <c r="E462">
        <v>200</v>
      </c>
      <c r="F462">
        <v>366</v>
      </c>
      <c r="G462">
        <v>50</v>
      </c>
      <c r="H462">
        <v>180</v>
      </c>
      <c r="I462">
        <v>0.28000000000000003</v>
      </c>
      <c r="J462">
        <f t="shared" si="16"/>
        <v>65.553185120009672</v>
      </c>
      <c r="K462">
        <f t="shared" si="17"/>
        <v>0.27777777777777779</v>
      </c>
      <c r="L462">
        <v>5</v>
      </c>
      <c r="M462">
        <v>1.25</v>
      </c>
      <c r="N462">
        <v>550</v>
      </c>
      <c r="O462">
        <v>150000</v>
      </c>
      <c r="P462">
        <v>20</v>
      </c>
      <c r="Q462" t="s">
        <v>167</v>
      </c>
      <c r="R462" t="s">
        <v>414</v>
      </c>
      <c r="S462" t="s">
        <v>430</v>
      </c>
      <c r="T462" t="s">
        <v>443</v>
      </c>
      <c r="U462" t="s">
        <v>426</v>
      </c>
    </row>
    <row r="463" spans="1:21" hidden="1" x14ac:dyDescent="0.3">
      <c r="A463" t="s">
        <v>354</v>
      </c>
      <c r="B463" t="s">
        <v>83</v>
      </c>
      <c r="C463" t="s">
        <v>356</v>
      </c>
      <c r="D463" t="s">
        <v>1051</v>
      </c>
      <c r="E463">
        <v>200</v>
      </c>
      <c r="F463">
        <v>445</v>
      </c>
      <c r="G463">
        <v>95</v>
      </c>
      <c r="H463">
        <v>941</v>
      </c>
      <c r="I463">
        <v>1.07</v>
      </c>
      <c r="J463">
        <f t="shared" si="16"/>
        <v>89.6778463936664</v>
      </c>
      <c r="K463">
        <f t="shared" si="17"/>
        <v>0.10095642933049948</v>
      </c>
      <c r="L463">
        <v>5</v>
      </c>
      <c r="M463">
        <v>2</v>
      </c>
      <c r="N463">
        <v>3500</v>
      </c>
      <c r="O463">
        <v>960000</v>
      </c>
      <c r="P463">
        <v>10</v>
      </c>
      <c r="Q463" t="s">
        <v>355</v>
      </c>
      <c r="T463" t="s">
        <v>1070</v>
      </c>
      <c r="U463" t="s">
        <v>1064</v>
      </c>
    </row>
    <row r="464" spans="1:21" hidden="1" x14ac:dyDescent="0.3">
      <c r="A464" t="s">
        <v>156</v>
      </c>
      <c r="B464" t="s">
        <v>91</v>
      </c>
      <c r="C464" t="s">
        <v>16</v>
      </c>
      <c r="D464" t="s">
        <v>1049</v>
      </c>
      <c r="E464">
        <v>290</v>
      </c>
      <c r="F464">
        <v>330</v>
      </c>
      <c r="G464">
        <v>35</v>
      </c>
      <c r="H464">
        <v>80</v>
      </c>
      <c r="I464">
        <v>7.0000000000000007E-2</v>
      </c>
      <c r="J464">
        <f t="shared" si="16"/>
        <v>116.53899576890608</v>
      </c>
      <c r="K464">
        <f t="shared" si="17"/>
        <v>0.4375</v>
      </c>
      <c r="M464">
        <v>0.625</v>
      </c>
      <c r="N464">
        <v>150</v>
      </c>
      <c r="O464">
        <v>135000</v>
      </c>
      <c r="P464">
        <v>10</v>
      </c>
      <c r="Q464" t="s">
        <v>167</v>
      </c>
      <c r="S464" t="s">
        <v>921</v>
      </c>
      <c r="T464" t="s">
        <v>922</v>
      </c>
      <c r="U464" t="s">
        <v>919</v>
      </c>
    </row>
    <row r="465" spans="1:22" hidden="1" x14ac:dyDescent="0.3">
      <c r="A465" t="s">
        <v>156</v>
      </c>
      <c r="B465" t="s">
        <v>91</v>
      </c>
      <c r="C465" t="s">
        <v>16</v>
      </c>
      <c r="D465" t="s">
        <v>1049</v>
      </c>
      <c r="E465">
        <v>295</v>
      </c>
      <c r="F465">
        <v>335</v>
      </c>
      <c r="G465">
        <v>23</v>
      </c>
      <c r="H465">
        <v>70</v>
      </c>
      <c r="I465">
        <v>7.0000000000000007E-2</v>
      </c>
      <c r="J465">
        <f t="shared" si="16"/>
        <v>101.97162129779282</v>
      </c>
      <c r="K465">
        <f t="shared" si="17"/>
        <v>0.32857142857142857</v>
      </c>
      <c r="M465">
        <v>0.625</v>
      </c>
      <c r="N465">
        <v>125</v>
      </c>
      <c r="O465">
        <v>135000</v>
      </c>
      <c r="P465">
        <v>10</v>
      </c>
      <c r="Q465" t="s">
        <v>167</v>
      </c>
      <c r="S465" t="s">
        <v>921</v>
      </c>
      <c r="T465" t="s">
        <v>920</v>
      </c>
      <c r="U465" t="s">
        <v>919</v>
      </c>
    </row>
    <row r="466" spans="1:22" hidden="1" x14ac:dyDescent="0.3">
      <c r="A466" t="s">
        <v>440</v>
      </c>
      <c r="B466" t="s">
        <v>91</v>
      </c>
      <c r="C466" t="s">
        <v>16</v>
      </c>
      <c r="D466" t="s">
        <v>1049</v>
      </c>
      <c r="E466">
        <v>305</v>
      </c>
      <c r="F466">
        <v>350</v>
      </c>
      <c r="G466">
        <v>5</v>
      </c>
      <c r="H466">
        <v>50</v>
      </c>
      <c r="I466">
        <v>0.05</v>
      </c>
      <c r="J466">
        <f t="shared" si="16"/>
        <v>101.97162129779282</v>
      </c>
      <c r="K466">
        <f t="shared" si="17"/>
        <v>0.1</v>
      </c>
      <c r="L466">
        <v>8</v>
      </c>
      <c r="M466">
        <v>0.625</v>
      </c>
      <c r="N466">
        <v>150</v>
      </c>
      <c r="O466">
        <v>200000</v>
      </c>
      <c r="P466">
        <v>25</v>
      </c>
      <c r="Q466" t="s">
        <v>167</v>
      </c>
      <c r="R466" t="s">
        <v>414</v>
      </c>
      <c r="S466" t="s">
        <v>439</v>
      </c>
      <c r="T466" t="s">
        <v>443</v>
      </c>
      <c r="U466" t="s">
        <v>441</v>
      </c>
    </row>
    <row r="467" spans="1:22" hidden="1" x14ac:dyDescent="0.3">
      <c r="A467" t="s">
        <v>440</v>
      </c>
      <c r="B467" t="s">
        <v>91</v>
      </c>
      <c r="C467" t="s">
        <v>16</v>
      </c>
      <c r="D467" t="s">
        <v>1049</v>
      </c>
      <c r="E467">
        <v>305</v>
      </c>
      <c r="F467">
        <v>345</v>
      </c>
      <c r="G467">
        <v>15</v>
      </c>
      <c r="H467">
        <v>50</v>
      </c>
      <c r="I467">
        <v>5.5E-2</v>
      </c>
      <c r="J467">
        <f t="shared" si="16"/>
        <v>92.701473907084392</v>
      </c>
      <c r="K467">
        <f t="shared" si="17"/>
        <v>0.3</v>
      </c>
      <c r="L467">
        <v>8</v>
      </c>
      <c r="M467">
        <v>0.625</v>
      </c>
      <c r="N467">
        <v>100</v>
      </c>
      <c r="O467">
        <v>200000</v>
      </c>
      <c r="P467">
        <v>25</v>
      </c>
      <c r="Q467" t="s">
        <v>167</v>
      </c>
      <c r="R467" t="s">
        <v>414</v>
      </c>
      <c r="S467" t="s">
        <v>439</v>
      </c>
      <c r="T467" t="s">
        <v>442</v>
      </c>
      <c r="U467" t="s">
        <v>441</v>
      </c>
    </row>
    <row r="468" spans="1:22" hidden="1" x14ac:dyDescent="0.3">
      <c r="A468" t="s">
        <v>155</v>
      </c>
      <c r="B468" t="s">
        <v>91</v>
      </c>
      <c r="C468" t="s">
        <v>105</v>
      </c>
      <c r="D468" t="s">
        <v>1051</v>
      </c>
      <c r="E468">
        <v>90</v>
      </c>
      <c r="F468">
        <v>370</v>
      </c>
      <c r="G468">
        <v>12</v>
      </c>
      <c r="H468">
        <v>45</v>
      </c>
      <c r="I468">
        <v>7.4999999999999997E-2</v>
      </c>
      <c r="J468">
        <f t="shared" si="16"/>
        <v>61.182972778675705</v>
      </c>
      <c r="K468">
        <f t="shared" si="17"/>
        <v>0.26666666666666666</v>
      </c>
      <c r="M468">
        <v>0.625</v>
      </c>
      <c r="N468">
        <v>400</v>
      </c>
      <c r="O468">
        <v>360000</v>
      </c>
      <c r="P468">
        <v>5</v>
      </c>
      <c r="Q468" t="s">
        <v>167</v>
      </c>
      <c r="R468" t="s">
        <v>129</v>
      </c>
      <c r="T468" t="s">
        <v>917</v>
      </c>
      <c r="U468" t="s">
        <v>918</v>
      </c>
    </row>
    <row r="469" spans="1:22" hidden="1" x14ac:dyDescent="0.3">
      <c r="A469" t="s">
        <v>155</v>
      </c>
      <c r="B469" t="s">
        <v>91</v>
      </c>
      <c r="C469" t="s">
        <v>105</v>
      </c>
      <c r="D469" t="s">
        <v>1051</v>
      </c>
      <c r="E469">
        <v>90</v>
      </c>
      <c r="F469">
        <v>385</v>
      </c>
      <c r="G469">
        <v>12</v>
      </c>
      <c r="H469">
        <v>30</v>
      </c>
      <c r="I469">
        <v>7.4999999999999997E-2</v>
      </c>
      <c r="J469">
        <f t="shared" si="16"/>
        <v>40.788648519117132</v>
      </c>
      <c r="K469">
        <f t="shared" si="17"/>
        <v>0.4</v>
      </c>
      <c r="M469">
        <v>0.625</v>
      </c>
      <c r="N469">
        <v>300</v>
      </c>
      <c r="O469">
        <v>360000</v>
      </c>
      <c r="P469">
        <v>50</v>
      </c>
      <c r="Q469" t="s">
        <v>167</v>
      </c>
      <c r="R469" t="s">
        <v>129</v>
      </c>
      <c r="T469" t="s">
        <v>915</v>
      </c>
      <c r="U469" t="s">
        <v>918</v>
      </c>
    </row>
    <row r="470" spans="1:22" hidden="1" x14ac:dyDescent="0.3">
      <c r="A470" t="s">
        <v>400</v>
      </c>
      <c r="B470" t="s">
        <v>91</v>
      </c>
      <c r="C470" t="s">
        <v>16</v>
      </c>
      <c r="D470" t="s">
        <v>1051</v>
      </c>
      <c r="E470">
        <v>200</v>
      </c>
      <c r="F470">
        <v>355</v>
      </c>
      <c r="G470">
        <v>5</v>
      </c>
      <c r="H470">
        <v>20</v>
      </c>
      <c r="I470">
        <v>0.04</v>
      </c>
      <c r="J470">
        <f t="shared" si="16"/>
        <v>50.985810648896411</v>
      </c>
      <c r="K470">
        <f t="shared" si="17"/>
        <v>0.25</v>
      </c>
      <c r="L470">
        <v>25</v>
      </c>
      <c r="N470">
        <v>100</v>
      </c>
      <c r="O470">
        <v>5000</v>
      </c>
      <c r="P470">
        <v>20</v>
      </c>
      <c r="Q470" t="s">
        <v>179</v>
      </c>
    </row>
    <row r="471" spans="1:22" hidden="1" x14ac:dyDescent="0.3">
      <c r="A471" t="s">
        <v>399</v>
      </c>
      <c r="B471" t="s">
        <v>91</v>
      </c>
      <c r="C471" t="s">
        <v>16</v>
      </c>
      <c r="D471" t="s">
        <v>1051</v>
      </c>
      <c r="E471">
        <v>200</v>
      </c>
      <c r="F471">
        <v>333</v>
      </c>
      <c r="G471">
        <v>20</v>
      </c>
      <c r="H471">
        <v>20</v>
      </c>
      <c r="I471">
        <v>0.05</v>
      </c>
      <c r="J471">
        <f t="shared" si="16"/>
        <v>40.788648519117125</v>
      </c>
      <c r="K471">
        <f t="shared" si="17"/>
        <v>1</v>
      </c>
      <c r="L471">
        <v>25</v>
      </c>
      <c r="N471">
        <v>50</v>
      </c>
      <c r="O471">
        <v>5000</v>
      </c>
      <c r="P471">
        <v>10</v>
      </c>
      <c r="Q471" t="s">
        <v>190</v>
      </c>
    </row>
    <row r="472" spans="1:22" hidden="1" x14ac:dyDescent="0.3">
      <c r="A472" t="s">
        <v>1118</v>
      </c>
      <c r="B472" t="s">
        <v>1119</v>
      </c>
      <c r="C472" t="s">
        <v>1120</v>
      </c>
      <c r="D472" t="s">
        <v>1121</v>
      </c>
      <c r="E472" s="11">
        <v>308</v>
      </c>
      <c r="F472" s="11">
        <v>340</v>
      </c>
      <c r="G472">
        <v>579.54</v>
      </c>
      <c r="H472">
        <v>1655.84</v>
      </c>
      <c r="I472">
        <v>1.7989999999999999</v>
      </c>
      <c r="J472">
        <f t="shared" si="16"/>
        <v>93.856970211082412</v>
      </c>
      <c r="K472" s="5">
        <f t="shared" si="17"/>
        <v>0.34999758430766259</v>
      </c>
      <c r="L472">
        <v>8</v>
      </c>
      <c r="M472">
        <v>1.25</v>
      </c>
      <c r="N472" s="9">
        <v>4000</v>
      </c>
      <c r="O472">
        <v>360000</v>
      </c>
      <c r="P472">
        <v>20</v>
      </c>
      <c r="Q472" t="s">
        <v>1122</v>
      </c>
      <c r="R472" t="s">
        <v>1123</v>
      </c>
      <c r="S472" t="s">
        <v>1126</v>
      </c>
      <c r="T472" t="s">
        <v>1124</v>
      </c>
      <c r="U472" t="s">
        <v>518</v>
      </c>
    </row>
    <row r="473" spans="1:22" hidden="1" x14ac:dyDescent="0.3">
      <c r="A473" t="s">
        <v>1118</v>
      </c>
      <c r="B473" t="s">
        <v>1119</v>
      </c>
      <c r="C473" t="s">
        <v>1120</v>
      </c>
      <c r="D473" t="s">
        <v>1121</v>
      </c>
      <c r="E473" s="11">
        <v>308</v>
      </c>
      <c r="F473" s="11">
        <v>340</v>
      </c>
      <c r="G473">
        <v>579.54</v>
      </c>
      <c r="H473">
        <v>1821.43</v>
      </c>
      <c r="I473">
        <v>1.7989999999999999</v>
      </c>
      <c r="J473">
        <f t="shared" ref="J473:J479" si="18">H473 / 9.80665 / I473</f>
        <v>103.2430073265363</v>
      </c>
      <c r="K473" s="5">
        <f t="shared" ref="K473:K479" si="19">G473 / H473</f>
        <v>0.31817857397758903</v>
      </c>
      <c r="L473">
        <v>8</v>
      </c>
      <c r="M473">
        <v>1.25</v>
      </c>
      <c r="N473" s="9">
        <v>4000</v>
      </c>
      <c r="O473">
        <v>360000</v>
      </c>
      <c r="P473">
        <v>20</v>
      </c>
      <c r="Q473" t="s">
        <v>1122</v>
      </c>
      <c r="R473" t="s">
        <v>1123</v>
      </c>
      <c r="S473" t="s">
        <v>1126</v>
      </c>
      <c r="T473" t="s">
        <v>1125</v>
      </c>
      <c r="U473" t="s">
        <v>518</v>
      </c>
    </row>
    <row r="474" spans="1:22" x14ac:dyDescent="0.3">
      <c r="A474" t="s">
        <v>1127</v>
      </c>
      <c r="B474" t="s">
        <v>11</v>
      </c>
      <c r="C474" t="s">
        <v>1128</v>
      </c>
      <c r="D474" t="s">
        <v>1049</v>
      </c>
      <c r="E474">
        <v>320</v>
      </c>
      <c r="F474">
        <v>350</v>
      </c>
      <c r="G474">
        <v>150</v>
      </c>
      <c r="H474">
        <v>900</v>
      </c>
      <c r="I474">
        <v>0.42</v>
      </c>
      <c r="J474">
        <f t="shared" si="18"/>
        <v>218.51061706669893</v>
      </c>
      <c r="K474">
        <f t="shared" si="19"/>
        <v>0.16666666666666666</v>
      </c>
      <c r="M474">
        <v>1.25</v>
      </c>
      <c r="N474">
        <v>1250</v>
      </c>
      <c r="O474">
        <v>750000</v>
      </c>
      <c r="P474">
        <v>42</v>
      </c>
      <c r="Q474" t="s">
        <v>1129</v>
      </c>
      <c r="R474" s="11"/>
      <c r="S474" t="s">
        <v>1130</v>
      </c>
      <c r="T474" t="s">
        <v>1131</v>
      </c>
      <c r="U474" t="s">
        <v>1132</v>
      </c>
      <c r="V474" s="11"/>
    </row>
    <row r="475" spans="1:22" x14ac:dyDescent="0.3">
      <c r="A475" t="s">
        <v>1127</v>
      </c>
      <c r="B475" t="s">
        <v>11</v>
      </c>
      <c r="C475" t="s">
        <v>1128</v>
      </c>
      <c r="D475" t="s">
        <v>1049</v>
      </c>
      <c r="E475">
        <v>322</v>
      </c>
      <c r="F475">
        <v>352</v>
      </c>
      <c r="G475">
        <v>650</v>
      </c>
      <c r="H475">
        <v>1000</v>
      </c>
      <c r="I475">
        <v>0.45400000000000001</v>
      </c>
      <c r="J475">
        <f t="shared" si="18"/>
        <v>224.60709536958774</v>
      </c>
      <c r="K475">
        <f t="shared" si="19"/>
        <v>0.65</v>
      </c>
      <c r="M475">
        <v>1.25</v>
      </c>
      <c r="N475">
        <v>1400</v>
      </c>
      <c r="O475">
        <v>750000</v>
      </c>
      <c r="P475">
        <v>8</v>
      </c>
      <c r="Q475" t="s">
        <v>1129</v>
      </c>
      <c r="R475" s="11"/>
      <c r="S475" t="s">
        <v>1130</v>
      </c>
      <c r="T475" t="s">
        <v>1133</v>
      </c>
      <c r="U475" t="s">
        <v>1132</v>
      </c>
      <c r="V475" t="s">
        <v>1134</v>
      </c>
    </row>
    <row r="476" spans="1:22" x14ac:dyDescent="0.3">
      <c r="A476" t="s">
        <v>1127</v>
      </c>
      <c r="B476" t="s">
        <v>11</v>
      </c>
      <c r="C476" t="s">
        <v>1128</v>
      </c>
      <c r="D476" t="s">
        <v>1049</v>
      </c>
      <c r="E476">
        <v>318</v>
      </c>
      <c r="F476">
        <v>348</v>
      </c>
      <c r="G476">
        <v>120</v>
      </c>
      <c r="H476">
        <v>780</v>
      </c>
      <c r="I476">
        <v>0.441</v>
      </c>
      <c r="J476">
        <f t="shared" si="18"/>
        <v>180.35796964235467</v>
      </c>
      <c r="K476">
        <f t="shared" si="19"/>
        <v>0.15384615384615385</v>
      </c>
      <c r="M476">
        <v>1.25</v>
      </c>
      <c r="N476">
        <v>1150</v>
      </c>
      <c r="O476">
        <v>750000</v>
      </c>
      <c r="P476">
        <v>100</v>
      </c>
      <c r="Q476" t="s">
        <v>1129</v>
      </c>
      <c r="R476" s="11"/>
      <c r="S476" t="s">
        <v>1130</v>
      </c>
      <c r="T476" t="s">
        <v>1135</v>
      </c>
      <c r="U476" t="s">
        <v>1132</v>
      </c>
      <c r="V476" t="s">
        <v>1136</v>
      </c>
    </row>
    <row r="477" spans="1:22" ht="13.5" customHeight="1" x14ac:dyDescent="0.3">
      <c r="A477" t="s">
        <v>1137</v>
      </c>
      <c r="B477" t="s">
        <v>11</v>
      </c>
      <c r="C477" t="s">
        <v>1128</v>
      </c>
      <c r="D477" t="s">
        <v>1049</v>
      </c>
      <c r="E477">
        <v>322</v>
      </c>
      <c r="F477">
        <v>352</v>
      </c>
      <c r="G477">
        <v>1350</v>
      </c>
      <c r="H477">
        <v>8100</v>
      </c>
      <c r="I477">
        <v>4.6500000000000004</v>
      </c>
      <c r="J477">
        <f t="shared" si="18"/>
        <v>177.62798548647783</v>
      </c>
      <c r="K477">
        <f t="shared" si="19"/>
        <v>0.16666666666666666</v>
      </c>
      <c r="M477">
        <v>5</v>
      </c>
      <c r="N477">
        <v>11250</v>
      </c>
      <c r="O477">
        <v>750000</v>
      </c>
      <c r="P477">
        <v>42</v>
      </c>
      <c r="Q477" t="s">
        <v>1129</v>
      </c>
      <c r="R477" s="11"/>
      <c r="S477" t="s">
        <v>1138</v>
      </c>
      <c r="T477" t="s">
        <v>1131</v>
      </c>
      <c r="U477" t="s">
        <v>1132</v>
      </c>
      <c r="V477" t="s">
        <v>1139</v>
      </c>
    </row>
    <row r="478" spans="1:22" ht="13.5" customHeight="1" x14ac:dyDescent="0.3">
      <c r="A478" t="s">
        <v>1137</v>
      </c>
      <c r="B478" t="s">
        <v>11</v>
      </c>
      <c r="C478" t="s">
        <v>1128</v>
      </c>
      <c r="D478" t="s">
        <v>1049</v>
      </c>
      <c r="E478">
        <v>324</v>
      </c>
      <c r="F478">
        <v>354</v>
      </c>
      <c r="G478">
        <v>5850</v>
      </c>
      <c r="H478">
        <v>9000</v>
      </c>
      <c r="I478">
        <v>5.0220000000000002</v>
      </c>
      <c r="J478">
        <f t="shared" si="18"/>
        <v>182.74484103547101</v>
      </c>
      <c r="K478">
        <f t="shared" si="19"/>
        <v>0.65</v>
      </c>
      <c r="M478">
        <v>5</v>
      </c>
      <c r="N478">
        <v>12600</v>
      </c>
      <c r="O478">
        <v>750000</v>
      </c>
      <c r="P478">
        <v>8</v>
      </c>
      <c r="Q478" t="s">
        <v>1129</v>
      </c>
      <c r="R478" s="11"/>
      <c r="S478" t="s">
        <v>1138</v>
      </c>
      <c r="T478" t="s">
        <v>1133</v>
      </c>
      <c r="U478" t="s">
        <v>1132</v>
      </c>
      <c r="V478" t="s">
        <v>1134</v>
      </c>
    </row>
    <row r="479" spans="1:22" x14ac:dyDescent="0.3">
      <c r="A479" t="s">
        <v>1137</v>
      </c>
      <c r="B479" t="s">
        <v>11</v>
      </c>
      <c r="C479" t="s">
        <v>1128</v>
      </c>
      <c r="D479" t="s">
        <v>1049</v>
      </c>
      <c r="E479">
        <v>320</v>
      </c>
      <c r="F479">
        <v>350</v>
      </c>
      <c r="G479">
        <v>1080</v>
      </c>
      <c r="H479">
        <v>7020</v>
      </c>
      <c r="I479">
        <v>4.883</v>
      </c>
      <c r="J479">
        <f t="shared" si="18"/>
        <v>146.59856266854507</v>
      </c>
      <c r="K479">
        <f t="shared" si="19"/>
        <v>0.15384615384615385</v>
      </c>
      <c r="L479" s="11"/>
      <c r="M479">
        <v>5</v>
      </c>
      <c r="N479">
        <v>10350</v>
      </c>
      <c r="O479">
        <v>750000</v>
      </c>
      <c r="P479">
        <v>100</v>
      </c>
      <c r="Q479" t="s">
        <v>1129</v>
      </c>
      <c r="R479" s="11"/>
      <c r="S479" t="s">
        <v>1138</v>
      </c>
      <c r="T479" t="s">
        <v>1135</v>
      </c>
      <c r="U479" t="s">
        <v>1132</v>
      </c>
      <c r="V479" t="s">
        <v>1136</v>
      </c>
    </row>
  </sheetData>
  <autoFilter ref="A1:X473" xr:uid="{351E513D-02DD-4A19-B9A2-9572B29562AC}">
    <filterColumn colId="0">
      <filters>
        <filter val="MR-420 'Deinonychus' Liquid Methane Engine"/>
        <filter val="MU-421 'Eagle' Liquid Methane Engine"/>
      </filters>
    </filterColumn>
    <filterColumn colId="1">
      <filters>
        <filter val="Methalox"/>
      </filters>
    </filterColumn>
  </autoFilter>
  <sortState xmlns:xlrd2="http://schemas.microsoft.com/office/spreadsheetml/2017/richdata2" ref="A101:V223">
    <sortCondition ref="N1:N223"/>
  </sortState>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E34BF-89F2-4223-861B-EE87AF30C5C2}">
  <dimension ref="A1:Z51"/>
  <sheetViews>
    <sheetView workbookViewId="0">
      <selection activeCell="F7" sqref="F7"/>
    </sheetView>
  </sheetViews>
  <sheetFormatPr defaultColWidth="9" defaultRowHeight="14" x14ac:dyDescent="0.3"/>
  <cols>
    <col min="1" max="1" width="26.1640625" customWidth="1"/>
    <col min="2" max="2" width="32.1640625" customWidth="1"/>
    <col min="3" max="5" width="8.5" customWidth="1"/>
    <col min="6" max="6" width="21.33203125" customWidth="1"/>
    <col min="7" max="7" width="9.5" customWidth="1"/>
    <col min="8" max="8" width="12.6640625" style="13" customWidth="1"/>
    <col min="9" max="10" width="11.83203125" bestFit="1" customWidth="1"/>
    <col min="11" max="11" width="11.5" customWidth="1"/>
    <col min="12" max="12" width="7" customWidth="1"/>
    <col min="13" max="13" width="7.1640625" customWidth="1"/>
    <col min="14" max="14" width="9.83203125" customWidth="1"/>
    <col min="15" max="15" width="8.6640625" bestFit="1" customWidth="1"/>
    <col min="16" max="16" width="11.33203125" customWidth="1"/>
    <col min="17" max="17" width="13" customWidth="1"/>
    <col min="18" max="18" width="21.1640625" customWidth="1"/>
    <col min="19" max="19" width="11.1640625" customWidth="1"/>
    <col min="20" max="20" width="8.1640625" customWidth="1"/>
    <col min="21" max="25" width="7.33203125" customWidth="1"/>
  </cols>
  <sheetData>
    <row r="1" spans="1:26" x14ac:dyDescent="0.3">
      <c r="A1" t="s">
        <v>567</v>
      </c>
      <c r="B1" t="s">
        <v>570</v>
      </c>
      <c r="C1" t="s">
        <v>572</v>
      </c>
      <c r="D1" t="s">
        <v>621</v>
      </c>
      <c r="E1" t="s">
        <v>622</v>
      </c>
      <c r="F1" t="s">
        <v>568</v>
      </c>
      <c r="G1" t="s">
        <v>625</v>
      </c>
      <c r="H1" s="13" t="s">
        <v>575</v>
      </c>
      <c r="I1" t="s">
        <v>573</v>
      </c>
      <c r="J1" t="s">
        <v>574</v>
      </c>
      <c r="K1" t="s">
        <v>682</v>
      </c>
      <c r="L1" t="s">
        <v>569</v>
      </c>
      <c r="M1" t="s">
        <v>576</v>
      </c>
      <c r="N1" t="s">
        <v>630</v>
      </c>
      <c r="O1" t="s">
        <v>629</v>
      </c>
      <c r="P1" t="s">
        <v>631</v>
      </c>
      <c r="Q1" t="s">
        <v>632</v>
      </c>
      <c r="R1" t="s">
        <v>588</v>
      </c>
      <c r="S1" t="s">
        <v>628</v>
      </c>
      <c r="T1" t="s">
        <v>627</v>
      </c>
      <c r="U1" t="s">
        <v>647</v>
      </c>
      <c r="V1" t="s">
        <v>672</v>
      </c>
      <c r="W1" t="s">
        <v>681</v>
      </c>
      <c r="X1" t="s">
        <v>683</v>
      </c>
      <c r="Y1" t="s">
        <v>710</v>
      </c>
      <c r="Z1" t="s">
        <v>4</v>
      </c>
    </row>
    <row r="2" spans="1:26" x14ac:dyDescent="0.3">
      <c r="A2" t="s">
        <v>582</v>
      </c>
      <c r="B2" t="s">
        <v>583</v>
      </c>
      <c r="C2">
        <v>15</v>
      </c>
      <c r="D2">
        <v>1</v>
      </c>
      <c r="E2">
        <v>1</v>
      </c>
      <c r="F2" t="s">
        <v>623</v>
      </c>
      <c r="G2">
        <v>40</v>
      </c>
      <c r="H2" s="13">
        <v>9.64E+18</v>
      </c>
      <c r="I2">
        <f t="shared" ref="I2:I49" si="0">H2/1000</f>
        <v>9640000000000000</v>
      </c>
      <c r="J2">
        <f t="shared" ref="J2:J49" si="1">H2/149597871000</f>
        <v>64439419.729442537</v>
      </c>
      <c r="K2">
        <f t="shared" ref="K2:K49" si="2">H2/299792458/86400/365</f>
        <v>1019.6467141394551</v>
      </c>
      <c r="L2">
        <v>0.01</v>
      </c>
      <c r="M2">
        <v>200</v>
      </c>
      <c r="N2">
        <f t="shared" ref="N2:N49" si="3">O2*3600</f>
        <v>4523.76</v>
      </c>
      <c r="O2">
        <f t="shared" ref="O2:O49" si="4">G2*G2/4*3.1415/1000</f>
        <v>1.2566000000000002</v>
      </c>
      <c r="P2">
        <f t="shared" ref="P2:P44" si="5">Q2*3600</f>
        <v>5327.2697138104777</v>
      </c>
      <c r="Q2" s="13">
        <f t="shared" ref="Q2:Q44" si="6">H2/(G2*G2*3.1415926*200000000)*((L2/360)^2)*M2</f>
        <v>1.4797971427251326</v>
      </c>
      <c r="R2" t="s">
        <v>589</v>
      </c>
      <c r="S2">
        <v>3000000</v>
      </c>
      <c r="T2">
        <v>2500000</v>
      </c>
      <c r="U2" t="s">
        <v>649</v>
      </c>
      <c r="V2">
        <v>1.5</v>
      </c>
      <c r="W2">
        <v>3.75</v>
      </c>
      <c r="X2" t="b">
        <v>0</v>
      </c>
      <c r="Z2" t="s">
        <v>636</v>
      </c>
    </row>
    <row r="3" spans="1:26" x14ac:dyDescent="0.3">
      <c r="A3" t="s">
        <v>591</v>
      </c>
      <c r="B3" t="s">
        <v>590</v>
      </c>
      <c r="C3">
        <v>5</v>
      </c>
      <c r="D3">
        <v>1</v>
      </c>
      <c r="E3">
        <v>1</v>
      </c>
      <c r="F3" t="s">
        <v>623</v>
      </c>
      <c r="G3">
        <v>12</v>
      </c>
      <c r="H3" s="13">
        <v>1.28E+17</v>
      </c>
      <c r="I3">
        <f t="shared" si="0"/>
        <v>128000000000000</v>
      </c>
      <c r="J3">
        <f t="shared" si="1"/>
        <v>855627.14993450674</v>
      </c>
      <c r="K3">
        <f t="shared" si="2"/>
        <v>13.538877532142143</v>
      </c>
      <c r="L3">
        <v>0.05</v>
      </c>
      <c r="M3">
        <v>100</v>
      </c>
      <c r="N3">
        <f t="shared" si="3"/>
        <v>407.13840000000005</v>
      </c>
      <c r="O3">
        <f t="shared" si="4"/>
        <v>0.11309400000000001</v>
      </c>
      <c r="P3">
        <f t="shared" si="5"/>
        <v>9824.3793707892582</v>
      </c>
      <c r="Q3" s="13">
        <f t="shared" si="6"/>
        <v>2.7289942696636831</v>
      </c>
      <c r="R3" t="s">
        <v>466</v>
      </c>
      <c r="S3">
        <v>400000</v>
      </c>
      <c r="T3">
        <v>200000</v>
      </c>
      <c r="U3" t="s">
        <v>668</v>
      </c>
      <c r="V3">
        <v>2.5</v>
      </c>
      <c r="W3">
        <v>2.5</v>
      </c>
      <c r="X3" t="b">
        <v>0</v>
      </c>
      <c r="Z3" t="s">
        <v>636</v>
      </c>
    </row>
    <row r="4" spans="1:26" x14ac:dyDescent="0.3">
      <c r="A4" t="s">
        <v>571</v>
      </c>
      <c r="B4" t="s">
        <v>637</v>
      </c>
      <c r="C4">
        <v>0.5</v>
      </c>
      <c r="D4">
        <v>1</v>
      </c>
      <c r="E4">
        <v>0</v>
      </c>
      <c r="F4" t="s">
        <v>623</v>
      </c>
      <c r="G4">
        <v>5</v>
      </c>
      <c r="H4" s="13">
        <v>1500000000000000</v>
      </c>
      <c r="I4">
        <f t="shared" si="0"/>
        <v>1500000000000</v>
      </c>
      <c r="J4">
        <f t="shared" si="1"/>
        <v>10026.880663295002</v>
      </c>
      <c r="K4">
        <f t="shared" si="2"/>
        <v>0.15865872107979073</v>
      </c>
      <c r="L4">
        <v>0.5</v>
      </c>
      <c r="M4">
        <v>5</v>
      </c>
      <c r="N4">
        <f t="shared" si="3"/>
        <v>70.683750000000003</v>
      </c>
      <c r="O4">
        <f t="shared" si="4"/>
        <v>1.9634375000000003E-2</v>
      </c>
      <c r="P4">
        <f t="shared" si="5"/>
        <v>3315.728037641376</v>
      </c>
      <c r="Q4" s="13">
        <f t="shared" si="6"/>
        <v>0.92103556601149328</v>
      </c>
      <c r="R4" t="s">
        <v>466</v>
      </c>
      <c r="S4">
        <v>330000</v>
      </c>
      <c r="T4">
        <v>9500</v>
      </c>
      <c r="U4" t="s">
        <v>667</v>
      </c>
      <c r="V4">
        <v>1.86666666666666</v>
      </c>
      <c r="W4">
        <v>2.5</v>
      </c>
      <c r="X4" t="b">
        <v>0</v>
      </c>
      <c r="Z4" t="s">
        <v>634</v>
      </c>
    </row>
    <row r="5" spans="1:26" x14ac:dyDescent="0.3">
      <c r="A5" t="s">
        <v>584</v>
      </c>
      <c r="B5" t="s">
        <v>592</v>
      </c>
      <c r="C5">
        <v>2</v>
      </c>
      <c r="D5">
        <v>1</v>
      </c>
      <c r="E5">
        <v>1</v>
      </c>
      <c r="F5" t="s">
        <v>623</v>
      </c>
      <c r="G5">
        <v>10</v>
      </c>
      <c r="H5" s="13">
        <v>400000000000000</v>
      </c>
      <c r="I5" s="13">
        <f t="shared" si="0"/>
        <v>400000000000</v>
      </c>
      <c r="J5">
        <f t="shared" si="1"/>
        <v>2673.8348435453336</v>
      </c>
      <c r="K5">
        <f t="shared" si="2"/>
        <v>4.23089922879442E-2</v>
      </c>
      <c r="L5">
        <v>0.1</v>
      </c>
      <c r="M5">
        <v>300</v>
      </c>
      <c r="N5">
        <f t="shared" si="3"/>
        <v>282.73500000000001</v>
      </c>
      <c r="O5">
        <f t="shared" si="4"/>
        <v>7.853750000000001E-2</v>
      </c>
      <c r="P5">
        <f t="shared" si="5"/>
        <v>530.51648602262003</v>
      </c>
      <c r="Q5" s="13">
        <f t="shared" si="6"/>
        <v>0.1473656905618389</v>
      </c>
      <c r="R5" t="s">
        <v>589</v>
      </c>
      <c r="S5">
        <v>200000</v>
      </c>
      <c r="T5">
        <v>18000</v>
      </c>
      <c r="U5" t="s">
        <v>650</v>
      </c>
      <c r="V5">
        <v>2</v>
      </c>
      <c r="W5">
        <v>2.5</v>
      </c>
      <c r="X5" t="b">
        <v>0</v>
      </c>
    </row>
    <row r="6" spans="1:26" x14ac:dyDescent="0.3">
      <c r="A6" t="s">
        <v>580</v>
      </c>
      <c r="B6" t="s">
        <v>581</v>
      </c>
      <c r="C6">
        <v>0.8</v>
      </c>
      <c r="D6">
        <v>1</v>
      </c>
      <c r="E6">
        <v>1</v>
      </c>
      <c r="F6" t="s">
        <v>623</v>
      </c>
      <c r="G6">
        <v>6.25</v>
      </c>
      <c r="H6" s="13">
        <v>150000000000000</v>
      </c>
      <c r="I6">
        <f t="shared" si="0"/>
        <v>150000000000</v>
      </c>
      <c r="J6">
        <f t="shared" si="1"/>
        <v>1002.6880663295001</v>
      </c>
      <c r="K6">
        <f t="shared" si="2"/>
        <v>1.5865872107979073E-2</v>
      </c>
      <c r="L6">
        <v>0.1</v>
      </c>
      <c r="M6">
        <v>300</v>
      </c>
      <c r="N6">
        <f t="shared" si="3"/>
        <v>110.443359375</v>
      </c>
      <c r="O6">
        <f t="shared" si="4"/>
        <v>3.0678710937499999E-2</v>
      </c>
      <c r="P6">
        <f t="shared" si="5"/>
        <v>509.29582658171523</v>
      </c>
      <c r="Q6" s="13">
        <f t="shared" si="6"/>
        <v>0.14147106293936534</v>
      </c>
      <c r="R6" t="s">
        <v>587</v>
      </c>
      <c r="S6">
        <v>180000</v>
      </c>
      <c r="T6">
        <v>9000</v>
      </c>
      <c r="U6" t="s">
        <v>648</v>
      </c>
      <c r="W6">
        <v>1.25</v>
      </c>
      <c r="X6" t="b">
        <v>0</v>
      </c>
    </row>
    <row r="7" spans="1:26" x14ac:dyDescent="0.3">
      <c r="A7" t="s">
        <v>593</v>
      </c>
      <c r="B7" t="s">
        <v>633</v>
      </c>
      <c r="C7">
        <v>0.2</v>
      </c>
      <c r="D7">
        <v>1</v>
      </c>
      <c r="E7">
        <v>0</v>
      </c>
      <c r="F7" t="s">
        <v>623</v>
      </c>
      <c r="G7">
        <v>3</v>
      </c>
      <c r="H7" s="13">
        <v>36000000000000</v>
      </c>
      <c r="I7">
        <f t="shared" si="0"/>
        <v>36000000000</v>
      </c>
      <c r="J7">
        <f t="shared" si="1"/>
        <v>240.64513591908002</v>
      </c>
      <c r="K7">
        <f t="shared" si="2"/>
        <v>3.8078093059149784E-3</v>
      </c>
      <c r="L7">
        <v>0.5</v>
      </c>
      <c r="M7">
        <v>5</v>
      </c>
      <c r="N7">
        <f t="shared" si="3"/>
        <v>25.446150000000003</v>
      </c>
      <c r="O7">
        <f t="shared" si="4"/>
        <v>7.0683750000000009E-3</v>
      </c>
      <c r="P7">
        <f t="shared" si="5"/>
        <v>221.04853584275838</v>
      </c>
      <c r="Q7" s="13">
        <f t="shared" si="6"/>
        <v>6.1402371067432883E-2</v>
      </c>
      <c r="R7" t="s">
        <v>466</v>
      </c>
      <c r="S7">
        <v>60000</v>
      </c>
      <c r="T7">
        <v>4000</v>
      </c>
      <c r="U7" t="s">
        <v>666</v>
      </c>
      <c r="V7">
        <v>1.5</v>
      </c>
      <c r="W7">
        <v>1.875</v>
      </c>
      <c r="X7" t="b">
        <v>0</v>
      </c>
      <c r="Z7" t="s">
        <v>635</v>
      </c>
    </row>
    <row r="8" spans="1:26" x14ac:dyDescent="0.3">
      <c r="A8" t="s">
        <v>723</v>
      </c>
      <c r="B8" t="s">
        <v>727</v>
      </c>
      <c r="C8">
        <v>0.13</v>
      </c>
      <c r="D8">
        <v>1</v>
      </c>
      <c r="E8">
        <v>1</v>
      </c>
      <c r="F8" t="s">
        <v>623</v>
      </c>
      <c r="G8">
        <v>3.2</v>
      </c>
      <c r="H8" s="13">
        <v>30000000000000</v>
      </c>
      <c r="I8">
        <f t="shared" si="0"/>
        <v>30000000000</v>
      </c>
      <c r="J8">
        <f t="shared" si="1"/>
        <v>200.53761326590003</v>
      </c>
      <c r="K8">
        <f t="shared" si="2"/>
        <v>3.1731744215958151E-3</v>
      </c>
      <c r="L8">
        <v>1</v>
      </c>
      <c r="M8">
        <v>30</v>
      </c>
      <c r="N8">
        <f t="shared" si="3"/>
        <v>28.952064000000004</v>
      </c>
      <c r="O8">
        <f t="shared" si="4"/>
        <v>8.0422400000000008E-3</v>
      </c>
      <c r="P8">
        <f t="shared" si="5"/>
        <v>3885.6187941109856</v>
      </c>
      <c r="Q8" s="13">
        <f t="shared" si="6"/>
        <v>1.0793385539197182</v>
      </c>
      <c r="R8" t="s">
        <v>673</v>
      </c>
      <c r="S8">
        <v>100000</v>
      </c>
      <c r="T8">
        <v>2500</v>
      </c>
      <c r="U8" t="s">
        <v>728</v>
      </c>
      <c r="W8" t="s">
        <v>685</v>
      </c>
      <c r="X8" t="b">
        <v>1</v>
      </c>
    </row>
    <row r="9" spans="1:26" x14ac:dyDescent="0.3">
      <c r="A9" t="s">
        <v>615</v>
      </c>
      <c r="B9" t="s">
        <v>614</v>
      </c>
      <c r="C9">
        <v>0.25</v>
      </c>
      <c r="D9">
        <v>1</v>
      </c>
      <c r="E9">
        <v>0</v>
      </c>
      <c r="F9" t="s">
        <v>623</v>
      </c>
      <c r="G9">
        <v>3.1</v>
      </c>
      <c r="H9" s="13">
        <v>15000000000000</v>
      </c>
      <c r="I9">
        <f t="shared" si="0"/>
        <v>15000000000</v>
      </c>
      <c r="J9">
        <f t="shared" si="1"/>
        <v>100.26880663295002</v>
      </c>
      <c r="K9">
        <f t="shared" si="2"/>
        <v>1.5865872107979075E-3</v>
      </c>
      <c r="L9">
        <v>0.5</v>
      </c>
      <c r="M9">
        <v>200</v>
      </c>
      <c r="N9">
        <f t="shared" si="3"/>
        <v>27.170833500000004</v>
      </c>
      <c r="O9">
        <f t="shared" si="4"/>
        <v>7.5474537500000013E-3</v>
      </c>
      <c r="P9">
        <f t="shared" si="5"/>
        <v>3450.2893211668829</v>
      </c>
      <c r="Q9" s="13">
        <f t="shared" si="6"/>
        <v>0.9584137003241342</v>
      </c>
      <c r="R9" t="s">
        <v>165</v>
      </c>
      <c r="S9">
        <v>100000</v>
      </c>
      <c r="T9">
        <v>3000</v>
      </c>
      <c r="U9" t="s">
        <v>659</v>
      </c>
      <c r="X9" t="b">
        <v>0</v>
      </c>
      <c r="Z9" t="s">
        <v>640</v>
      </c>
    </row>
    <row r="10" spans="1:26" x14ac:dyDescent="0.3">
      <c r="A10" t="s">
        <v>724</v>
      </c>
      <c r="B10" t="s">
        <v>729</v>
      </c>
      <c r="C10">
        <v>0.08</v>
      </c>
      <c r="D10">
        <v>1</v>
      </c>
      <c r="E10">
        <v>1</v>
      </c>
      <c r="F10" t="s">
        <v>623</v>
      </c>
      <c r="G10">
        <v>1.7</v>
      </c>
      <c r="H10" s="13">
        <v>10000000000000</v>
      </c>
      <c r="I10">
        <f t="shared" si="0"/>
        <v>10000000000</v>
      </c>
      <c r="J10">
        <f t="shared" si="1"/>
        <v>66.845871088633345</v>
      </c>
      <c r="K10">
        <f t="shared" si="2"/>
        <v>1.057724807198605E-3</v>
      </c>
      <c r="L10">
        <v>1</v>
      </c>
      <c r="M10">
        <v>20</v>
      </c>
      <c r="N10">
        <f t="shared" si="3"/>
        <v>8.1710414999999994</v>
      </c>
      <c r="O10">
        <f t="shared" si="4"/>
        <v>2.2697337499999999E-3</v>
      </c>
      <c r="P10">
        <f t="shared" si="5"/>
        <v>3059.4953057821231</v>
      </c>
      <c r="Q10" s="13">
        <f t="shared" si="6"/>
        <v>0.84985980716170084</v>
      </c>
      <c r="R10" t="s">
        <v>673</v>
      </c>
      <c r="S10">
        <v>100000</v>
      </c>
      <c r="T10">
        <v>1500</v>
      </c>
      <c r="U10" t="s">
        <v>730</v>
      </c>
      <c r="V10">
        <v>0.5</v>
      </c>
      <c r="W10" t="s">
        <v>685</v>
      </c>
      <c r="X10" t="b">
        <v>1</v>
      </c>
    </row>
    <row r="11" spans="1:26" x14ac:dyDescent="0.3">
      <c r="A11" t="s">
        <v>616</v>
      </c>
      <c r="B11" t="s">
        <v>639</v>
      </c>
      <c r="C11">
        <v>0.15</v>
      </c>
      <c r="D11">
        <v>1</v>
      </c>
      <c r="E11">
        <v>0</v>
      </c>
      <c r="F11" t="s">
        <v>623</v>
      </c>
      <c r="G11">
        <v>2</v>
      </c>
      <c r="H11" s="13">
        <v>6000000000000</v>
      </c>
      <c r="I11">
        <f t="shared" si="0"/>
        <v>6000000000</v>
      </c>
      <c r="J11">
        <f t="shared" si="1"/>
        <v>40.107522653180006</v>
      </c>
      <c r="K11">
        <f t="shared" si="2"/>
        <v>6.3463488431916306E-4</v>
      </c>
      <c r="L11">
        <v>0.5</v>
      </c>
      <c r="M11">
        <v>200</v>
      </c>
      <c r="N11">
        <f t="shared" si="3"/>
        <v>11.3094</v>
      </c>
      <c r="O11">
        <f t="shared" si="4"/>
        <v>3.1415000000000002E-3</v>
      </c>
      <c r="P11">
        <f t="shared" si="5"/>
        <v>3315.7280376413755</v>
      </c>
      <c r="Q11" s="13">
        <f t="shared" si="6"/>
        <v>0.92103556601149317</v>
      </c>
      <c r="R11" t="s">
        <v>165</v>
      </c>
      <c r="S11">
        <v>40000</v>
      </c>
      <c r="T11">
        <v>2400</v>
      </c>
      <c r="U11" t="s">
        <v>658</v>
      </c>
      <c r="X11" t="b">
        <v>0</v>
      </c>
      <c r="Z11" t="s">
        <v>641</v>
      </c>
    </row>
    <row r="12" spans="1:26" x14ac:dyDescent="0.3">
      <c r="A12" t="s">
        <v>594</v>
      </c>
      <c r="B12" t="s">
        <v>638</v>
      </c>
      <c r="C12">
        <v>0.08</v>
      </c>
      <c r="D12">
        <v>1</v>
      </c>
      <c r="E12">
        <v>0</v>
      </c>
      <c r="F12" t="s">
        <v>623</v>
      </c>
      <c r="G12">
        <v>1.25</v>
      </c>
      <c r="H12" s="13">
        <v>3750000000000</v>
      </c>
      <c r="I12">
        <f t="shared" si="0"/>
        <v>3750000000</v>
      </c>
      <c r="J12">
        <f t="shared" si="1"/>
        <v>25.067201658237504</v>
      </c>
      <c r="K12">
        <f t="shared" si="2"/>
        <v>3.9664680269947688E-4</v>
      </c>
      <c r="L12">
        <v>1</v>
      </c>
      <c r="M12">
        <v>5</v>
      </c>
      <c r="N12">
        <f t="shared" si="3"/>
        <v>4.4177343750000002</v>
      </c>
      <c r="O12">
        <f t="shared" si="4"/>
        <v>1.2271484375000002E-3</v>
      </c>
      <c r="P12">
        <f t="shared" si="5"/>
        <v>530.51648602262014</v>
      </c>
      <c r="Q12" s="13">
        <f t="shared" si="6"/>
        <v>0.14736569056183893</v>
      </c>
      <c r="R12" t="s">
        <v>466</v>
      </c>
      <c r="S12">
        <v>20000</v>
      </c>
      <c r="T12">
        <v>1500</v>
      </c>
      <c r="U12" t="s">
        <v>665</v>
      </c>
      <c r="X12" t="b">
        <v>0</v>
      </c>
      <c r="Z12" t="s">
        <v>646</v>
      </c>
    </row>
    <row r="13" spans="1:26" x14ac:dyDescent="0.3">
      <c r="A13" t="s">
        <v>607</v>
      </c>
      <c r="B13" t="s">
        <v>619</v>
      </c>
      <c r="C13">
        <v>0.1</v>
      </c>
      <c r="D13">
        <v>1</v>
      </c>
      <c r="E13">
        <v>1</v>
      </c>
      <c r="F13" t="s">
        <v>623</v>
      </c>
      <c r="G13">
        <v>1.7</v>
      </c>
      <c r="H13" s="13">
        <v>1320000000000</v>
      </c>
      <c r="I13">
        <f t="shared" si="0"/>
        <v>1320000000</v>
      </c>
      <c r="J13">
        <f t="shared" si="1"/>
        <v>8.8236549836996012</v>
      </c>
      <c r="K13">
        <f t="shared" si="2"/>
        <v>1.3961967455021585E-4</v>
      </c>
      <c r="L13">
        <v>0.5</v>
      </c>
      <c r="M13">
        <v>100</v>
      </c>
      <c r="N13">
        <f t="shared" si="3"/>
        <v>8.1710414999999994</v>
      </c>
      <c r="O13">
        <f t="shared" si="4"/>
        <v>2.2697337499999999E-3</v>
      </c>
      <c r="P13">
        <f t="shared" si="5"/>
        <v>504.81672545405024</v>
      </c>
      <c r="Q13" s="13">
        <f t="shared" si="6"/>
        <v>0.14022686818168062</v>
      </c>
      <c r="R13" t="s">
        <v>165</v>
      </c>
      <c r="S13">
        <v>40000</v>
      </c>
      <c r="T13">
        <v>1500</v>
      </c>
      <c r="U13" t="s">
        <v>657</v>
      </c>
      <c r="X13" t="b">
        <v>0</v>
      </c>
      <c r="Z13" t="s">
        <v>642</v>
      </c>
    </row>
    <row r="14" spans="1:26" x14ac:dyDescent="0.3">
      <c r="A14" t="s">
        <v>618</v>
      </c>
      <c r="B14" t="s">
        <v>620</v>
      </c>
      <c r="C14">
        <v>0.15</v>
      </c>
      <c r="D14">
        <v>1</v>
      </c>
      <c r="E14">
        <v>1</v>
      </c>
      <c r="F14" t="s">
        <v>623</v>
      </c>
      <c r="G14">
        <v>2.2999999999999998</v>
      </c>
      <c r="H14" s="13">
        <v>1320000000000</v>
      </c>
      <c r="I14">
        <f t="shared" si="0"/>
        <v>1320000000</v>
      </c>
      <c r="J14">
        <f t="shared" si="1"/>
        <v>8.8236549836996012</v>
      </c>
      <c r="K14">
        <f t="shared" si="2"/>
        <v>1.3961967455021585E-4</v>
      </c>
      <c r="L14">
        <v>0.4</v>
      </c>
      <c r="M14">
        <v>400</v>
      </c>
      <c r="N14">
        <f t="shared" si="3"/>
        <v>14.956681499999997</v>
      </c>
      <c r="O14">
        <f t="shared" si="4"/>
        <v>4.1546337499999992E-3</v>
      </c>
      <c r="P14">
        <f t="shared" si="5"/>
        <v>706.01815909248501</v>
      </c>
      <c r="Q14" s="13">
        <f t="shared" si="6"/>
        <v>0.19611615530346804</v>
      </c>
      <c r="R14" t="s">
        <v>363</v>
      </c>
      <c r="S14">
        <v>40000</v>
      </c>
      <c r="T14">
        <v>1600</v>
      </c>
      <c r="U14" t="s">
        <v>712</v>
      </c>
      <c r="X14" t="b">
        <v>0</v>
      </c>
      <c r="Z14" t="s">
        <v>643</v>
      </c>
    </row>
    <row r="15" spans="1:26" x14ac:dyDescent="0.3">
      <c r="A15" t="s">
        <v>608</v>
      </c>
      <c r="B15" t="s">
        <v>609</v>
      </c>
      <c r="C15">
        <v>5.5E-2</v>
      </c>
      <c r="D15">
        <v>1</v>
      </c>
      <c r="E15">
        <v>1</v>
      </c>
      <c r="F15" t="s">
        <v>623</v>
      </c>
      <c r="G15">
        <v>1.3</v>
      </c>
      <c r="H15" s="13">
        <v>550000000000</v>
      </c>
      <c r="I15">
        <f t="shared" si="0"/>
        <v>550000000</v>
      </c>
      <c r="J15">
        <f t="shared" si="1"/>
        <v>3.6765229098748335</v>
      </c>
      <c r="K15">
        <f t="shared" si="2"/>
        <v>5.817486439592327E-5</v>
      </c>
      <c r="L15">
        <v>0.5</v>
      </c>
      <c r="M15">
        <v>300</v>
      </c>
      <c r="N15">
        <f t="shared" si="3"/>
        <v>4.7782215000000008</v>
      </c>
      <c r="O15">
        <f t="shared" si="4"/>
        <v>1.3272837500000003E-3</v>
      </c>
      <c r="P15">
        <f t="shared" si="5"/>
        <v>1079.0830891732282</v>
      </c>
      <c r="Q15" s="13">
        <f t="shared" si="6"/>
        <v>0.29974530254811899</v>
      </c>
      <c r="R15" t="s">
        <v>165</v>
      </c>
      <c r="S15">
        <v>15000</v>
      </c>
      <c r="T15">
        <v>1200</v>
      </c>
      <c r="U15" t="s">
        <v>653</v>
      </c>
      <c r="X15" t="b">
        <v>0</v>
      </c>
      <c r="Z15" t="s">
        <v>643</v>
      </c>
    </row>
    <row r="16" spans="1:26" x14ac:dyDescent="0.3">
      <c r="A16" t="s">
        <v>617</v>
      </c>
      <c r="B16" t="s">
        <v>660</v>
      </c>
      <c r="C16">
        <v>7.4999999999999997E-2</v>
      </c>
      <c r="D16">
        <v>1</v>
      </c>
      <c r="E16">
        <v>0</v>
      </c>
      <c r="F16" t="s">
        <v>623</v>
      </c>
      <c r="G16">
        <v>1</v>
      </c>
      <c r="H16" s="13">
        <v>500000000000</v>
      </c>
      <c r="I16">
        <f t="shared" si="0"/>
        <v>500000000</v>
      </c>
      <c r="J16">
        <f t="shared" si="1"/>
        <v>3.342293554431667</v>
      </c>
      <c r="K16">
        <f t="shared" si="2"/>
        <v>5.288624035993025E-5</v>
      </c>
      <c r="L16">
        <v>0.5</v>
      </c>
      <c r="M16">
        <v>200</v>
      </c>
      <c r="N16">
        <f t="shared" si="3"/>
        <v>2.82735</v>
      </c>
      <c r="O16">
        <f t="shared" si="4"/>
        <v>7.8537500000000005E-4</v>
      </c>
      <c r="P16">
        <f t="shared" si="5"/>
        <v>1105.2426792137919</v>
      </c>
      <c r="Q16" s="13">
        <f t="shared" si="6"/>
        <v>0.30701185533716441</v>
      </c>
      <c r="R16" t="s">
        <v>165</v>
      </c>
      <c r="S16">
        <v>5000</v>
      </c>
      <c r="T16">
        <v>1800</v>
      </c>
      <c r="U16" t="s">
        <v>656</v>
      </c>
      <c r="X16" t="b">
        <v>0</v>
      </c>
      <c r="Z16" t="s">
        <v>643</v>
      </c>
    </row>
    <row r="17" spans="1:26" x14ac:dyDescent="0.3">
      <c r="A17" t="s">
        <v>606</v>
      </c>
      <c r="B17" t="s">
        <v>605</v>
      </c>
      <c r="C17">
        <v>0.05</v>
      </c>
      <c r="D17">
        <v>1</v>
      </c>
      <c r="E17">
        <v>1</v>
      </c>
      <c r="F17" t="s">
        <v>623</v>
      </c>
      <c r="G17">
        <v>1</v>
      </c>
      <c r="H17" s="13">
        <v>1000000000</v>
      </c>
      <c r="I17">
        <f t="shared" si="0"/>
        <v>1000000</v>
      </c>
      <c r="J17">
        <f t="shared" si="1"/>
        <v>6.6845871088633338E-3</v>
      </c>
      <c r="K17">
        <f t="shared" si="2"/>
        <v>1.0577248071986049E-7</v>
      </c>
      <c r="L17">
        <v>25</v>
      </c>
      <c r="M17">
        <v>30</v>
      </c>
      <c r="N17">
        <f t="shared" si="3"/>
        <v>2.82735</v>
      </c>
      <c r="O17">
        <f t="shared" si="4"/>
        <v>7.8537500000000005E-4</v>
      </c>
      <c r="P17">
        <f t="shared" si="5"/>
        <v>828.93200941034399</v>
      </c>
      <c r="Q17" s="13">
        <f t="shared" si="6"/>
        <v>0.23025889150287332</v>
      </c>
      <c r="R17" t="s">
        <v>165</v>
      </c>
      <c r="S17">
        <v>10000</v>
      </c>
      <c r="T17">
        <v>900</v>
      </c>
      <c r="U17" t="s">
        <v>655</v>
      </c>
      <c r="X17" t="b">
        <v>0</v>
      </c>
      <c r="Z17" t="s">
        <v>644</v>
      </c>
    </row>
    <row r="18" spans="1:26" x14ac:dyDescent="0.3">
      <c r="A18" t="s">
        <v>725</v>
      </c>
      <c r="B18" t="s">
        <v>726</v>
      </c>
      <c r="C18">
        <v>0.06</v>
      </c>
      <c r="D18">
        <v>1</v>
      </c>
      <c r="E18">
        <v>0</v>
      </c>
      <c r="F18" t="s">
        <v>623</v>
      </c>
      <c r="G18">
        <v>0.6</v>
      </c>
      <c r="H18" s="13">
        <v>550000000</v>
      </c>
      <c r="I18">
        <f t="shared" si="0"/>
        <v>550000</v>
      </c>
      <c r="J18">
        <f t="shared" si="1"/>
        <v>3.6765229098748337E-3</v>
      </c>
      <c r="K18">
        <f t="shared" si="2"/>
        <v>5.8174864395923263E-8</v>
      </c>
      <c r="L18">
        <v>30</v>
      </c>
      <c r="M18">
        <v>70</v>
      </c>
      <c r="N18">
        <f t="shared" si="3"/>
        <v>1.017846</v>
      </c>
      <c r="O18">
        <f t="shared" si="4"/>
        <v>2.82735E-4</v>
      </c>
      <c r="P18">
        <f t="shared" si="5"/>
        <v>4255.1843149730976</v>
      </c>
      <c r="Q18" s="13">
        <f t="shared" si="6"/>
        <v>1.1819956430480827</v>
      </c>
      <c r="R18" t="s">
        <v>673</v>
      </c>
      <c r="S18">
        <v>10000</v>
      </c>
      <c r="T18">
        <v>800</v>
      </c>
      <c r="U18" t="s">
        <v>731</v>
      </c>
      <c r="V18">
        <v>2</v>
      </c>
      <c r="W18" t="s">
        <v>685</v>
      </c>
      <c r="X18" t="b">
        <v>1</v>
      </c>
    </row>
    <row r="19" spans="1:26" x14ac:dyDescent="0.3">
      <c r="A19" t="s">
        <v>612</v>
      </c>
      <c r="B19" t="s">
        <v>613</v>
      </c>
      <c r="C19">
        <v>0.06</v>
      </c>
      <c r="D19">
        <v>1</v>
      </c>
      <c r="E19">
        <v>1</v>
      </c>
      <c r="F19" t="s">
        <v>623</v>
      </c>
      <c r="G19">
        <v>0.5</v>
      </c>
      <c r="H19" s="13">
        <v>500000000</v>
      </c>
      <c r="I19">
        <f t="shared" si="0"/>
        <v>500000</v>
      </c>
      <c r="J19">
        <f t="shared" si="1"/>
        <v>3.3422935544316669E-3</v>
      </c>
      <c r="K19">
        <f t="shared" si="2"/>
        <v>5.2886240359930245E-8</v>
      </c>
      <c r="L19">
        <v>3</v>
      </c>
      <c r="M19">
        <v>10</v>
      </c>
      <c r="N19">
        <f t="shared" si="3"/>
        <v>0.70683750000000001</v>
      </c>
      <c r="O19">
        <f t="shared" si="4"/>
        <v>1.9634375000000001E-4</v>
      </c>
      <c r="P19">
        <f t="shared" si="5"/>
        <v>7.9577472903393005</v>
      </c>
      <c r="Q19" s="13">
        <f t="shared" si="6"/>
        <v>2.2104853584275835E-3</v>
      </c>
      <c r="R19" t="s">
        <v>165</v>
      </c>
      <c r="S19">
        <v>3000</v>
      </c>
      <c r="T19">
        <v>600</v>
      </c>
      <c r="U19" t="s">
        <v>654</v>
      </c>
      <c r="X19" t="b">
        <v>0</v>
      </c>
      <c r="Z19" t="s">
        <v>645</v>
      </c>
    </row>
    <row r="20" spans="1:26" x14ac:dyDescent="0.3">
      <c r="A20" t="s">
        <v>706</v>
      </c>
      <c r="B20" t="s">
        <v>703</v>
      </c>
      <c r="C20">
        <v>8.9999999999999993E-3</v>
      </c>
      <c r="D20">
        <v>1</v>
      </c>
      <c r="E20">
        <v>1</v>
      </c>
      <c r="F20" t="s">
        <v>623</v>
      </c>
      <c r="G20">
        <v>0.4</v>
      </c>
      <c r="H20" s="13">
        <v>500000000</v>
      </c>
      <c r="I20">
        <f t="shared" si="0"/>
        <v>500000</v>
      </c>
      <c r="J20">
        <f t="shared" si="1"/>
        <v>3.3422935544316669E-3</v>
      </c>
      <c r="K20">
        <f t="shared" si="2"/>
        <v>5.2886240359930245E-8</v>
      </c>
      <c r="L20">
        <v>5</v>
      </c>
      <c r="M20">
        <v>100</v>
      </c>
      <c r="N20">
        <f t="shared" si="3"/>
        <v>0.45237600000000006</v>
      </c>
      <c r="O20">
        <f t="shared" si="4"/>
        <v>1.2566000000000001E-4</v>
      </c>
      <c r="P20">
        <f t="shared" si="5"/>
        <v>345.38833725430987</v>
      </c>
      <c r="Q20" s="13">
        <f t="shared" si="6"/>
        <v>9.594120479286386E-2</v>
      </c>
      <c r="R20" t="s">
        <v>673</v>
      </c>
      <c r="S20">
        <v>750</v>
      </c>
      <c r="T20">
        <v>500</v>
      </c>
      <c r="U20" t="s">
        <v>709</v>
      </c>
      <c r="V20">
        <v>2</v>
      </c>
      <c r="W20" t="s">
        <v>685</v>
      </c>
      <c r="X20" t="b">
        <v>1</v>
      </c>
    </row>
    <row r="21" spans="1:26" x14ac:dyDescent="0.3">
      <c r="A21" t="s">
        <v>676</v>
      </c>
      <c r="B21" t="s">
        <v>669</v>
      </c>
      <c r="C21">
        <v>0.15</v>
      </c>
      <c r="D21">
        <v>1</v>
      </c>
      <c r="E21">
        <v>1</v>
      </c>
      <c r="F21" t="s">
        <v>671</v>
      </c>
      <c r="G21">
        <v>2.2000000000000002</v>
      </c>
      <c r="H21" s="13">
        <v>400000000</v>
      </c>
      <c r="I21" s="13">
        <f t="shared" si="0"/>
        <v>400000</v>
      </c>
      <c r="J21">
        <f t="shared" si="1"/>
        <v>2.6738348435453338E-3</v>
      </c>
      <c r="K21">
        <f t="shared" si="2"/>
        <v>4.2308992287944194E-8</v>
      </c>
      <c r="L21">
        <v>130</v>
      </c>
      <c r="M21">
        <v>200</v>
      </c>
      <c r="N21">
        <f t="shared" si="3"/>
        <v>13.684374000000004</v>
      </c>
      <c r="O21">
        <f t="shared" si="4"/>
        <v>3.801215000000001E-3</v>
      </c>
      <c r="P21">
        <f t="shared" si="5"/>
        <v>12349.488448735918</v>
      </c>
      <c r="Q21" s="13">
        <f t="shared" si="6"/>
        <v>3.4304134579821994</v>
      </c>
      <c r="R21" t="s">
        <v>673</v>
      </c>
      <c r="S21">
        <v>10000</v>
      </c>
      <c r="T21">
        <v>2500</v>
      </c>
      <c r="U21" t="s">
        <v>674</v>
      </c>
      <c r="W21" t="s">
        <v>685</v>
      </c>
      <c r="X21" t="b">
        <v>1</v>
      </c>
    </row>
    <row r="22" spans="1:26" x14ac:dyDescent="0.3">
      <c r="A22" t="s">
        <v>670</v>
      </c>
      <c r="B22" t="s">
        <v>675</v>
      </c>
      <c r="C22">
        <v>0.1</v>
      </c>
      <c r="D22">
        <v>1</v>
      </c>
      <c r="E22">
        <v>0</v>
      </c>
      <c r="F22" t="s">
        <v>671</v>
      </c>
      <c r="G22">
        <v>1.1000000000000001</v>
      </c>
      <c r="H22" s="13">
        <v>100000000</v>
      </c>
      <c r="I22">
        <f t="shared" si="0"/>
        <v>100000</v>
      </c>
      <c r="J22">
        <f t="shared" si="1"/>
        <v>6.6845871088633344E-4</v>
      </c>
      <c r="K22">
        <f t="shared" si="2"/>
        <v>1.0577248071986049E-8</v>
      </c>
      <c r="L22">
        <v>60</v>
      </c>
      <c r="M22">
        <v>200</v>
      </c>
      <c r="N22">
        <f t="shared" si="3"/>
        <v>3.4210935000000009</v>
      </c>
      <c r="O22">
        <f t="shared" si="4"/>
        <v>9.5030375000000025E-4</v>
      </c>
      <c r="P22">
        <f t="shared" si="5"/>
        <v>2630.6602612691895</v>
      </c>
      <c r="Q22" s="13">
        <f t="shared" si="6"/>
        <v>0.73073896146366379</v>
      </c>
      <c r="R22" t="s">
        <v>673</v>
      </c>
      <c r="S22">
        <v>10000</v>
      </c>
      <c r="T22">
        <v>1500</v>
      </c>
      <c r="U22" t="s">
        <v>677</v>
      </c>
      <c r="W22" t="s">
        <v>685</v>
      </c>
      <c r="X22" t="b">
        <v>1</v>
      </c>
    </row>
    <row r="23" spans="1:26" x14ac:dyDescent="0.3">
      <c r="A23" t="s">
        <v>733</v>
      </c>
      <c r="B23" t="s">
        <v>735</v>
      </c>
      <c r="C23">
        <v>3.0000000000000001E-3</v>
      </c>
      <c r="D23">
        <v>1</v>
      </c>
      <c r="E23">
        <v>1</v>
      </c>
      <c r="F23" t="s">
        <v>623</v>
      </c>
      <c r="G23">
        <v>0.3</v>
      </c>
      <c r="H23" s="13">
        <v>70000000</v>
      </c>
      <c r="I23">
        <f t="shared" si="0"/>
        <v>70000</v>
      </c>
      <c r="J23">
        <f t="shared" si="1"/>
        <v>4.6792109762043338E-4</v>
      </c>
      <c r="K23">
        <f t="shared" si="2"/>
        <v>7.4040736503902357E-9</v>
      </c>
      <c r="L23">
        <v>10</v>
      </c>
      <c r="M23">
        <v>100</v>
      </c>
      <c r="N23">
        <f t="shared" si="3"/>
        <v>0.25446150000000001</v>
      </c>
      <c r="O23">
        <f t="shared" si="4"/>
        <v>7.0683749999999999E-5</v>
      </c>
      <c r="P23">
        <f t="shared" si="5"/>
        <v>343.85327797762403</v>
      </c>
      <c r="Q23" s="13">
        <f t="shared" si="6"/>
        <v>9.5514799438228895E-2</v>
      </c>
      <c r="R23" t="s">
        <v>673</v>
      </c>
      <c r="S23">
        <v>5000</v>
      </c>
      <c r="T23">
        <v>1250</v>
      </c>
      <c r="U23" t="s">
        <v>737</v>
      </c>
      <c r="W23" t="s">
        <v>685</v>
      </c>
      <c r="X23" t="b">
        <v>1</v>
      </c>
    </row>
    <row r="24" spans="1:26" x14ac:dyDescent="0.3">
      <c r="A24" t="s">
        <v>578</v>
      </c>
      <c r="B24" t="s">
        <v>579</v>
      </c>
      <c r="C24">
        <v>0.03</v>
      </c>
      <c r="D24">
        <v>1</v>
      </c>
      <c r="E24">
        <v>0</v>
      </c>
      <c r="F24" t="s">
        <v>623</v>
      </c>
      <c r="G24">
        <v>0.6</v>
      </c>
      <c r="H24" s="13">
        <v>65000000</v>
      </c>
      <c r="I24">
        <f t="shared" si="0"/>
        <v>65000</v>
      </c>
      <c r="J24">
        <f t="shared" si="1"/>
        <v>4.344981620761167E-4</v>
      </c>
      <c r="K24">
        <f t="shared" si="2"/>
        <v>6.875211246790932E-9</v>
      </c>
      <c r="L24">
        <v>10</v>
      </c>
      <c r="M24">
        <v>10</v>
      </c>
      <c r="N24">
        <f t="shared" si="3"/>
        <v>1.017846</v>
      </c>
      <c r="O24">
        <f t="shared" si="4"/>
        <v>2.82735E-4</v>
      </c>
      <c r="P24">
        <f t="shared" si="5"/>
        <v>7.9823082387662732</v>
      </c>
      <c r="Q24" s="13">
        <f t="shared" si="6"/>
        <v>2.2173078441017425E-3</v>
      </c>
      <c r="R24" t="s">
        <v>586</v>
      </c>
      <c r="S24">
        <v>2500</v>
      </c>
      <c r="T24">
        <v>1000</v>
      </c>
      <c r="U24" t="s">
        <v>684</v>
      </c>
      <c r="V24">
        <v>4.8</v>
      </c>
      <c r="W24">
        <v>0.6</v>
      </c>
      <c r="X24" t="b">
        <v>0</v>
      </c>
    </row>
    <row r="25" spans="1:26" x14ac:dyDescent="0.3">
      <c r="A25" t="s">
        <v>577</v>
      </c>
      <c r="B25" t="s">
        <v>585</v>
      </c>
      <c r="C25" t="s">
        <v>585</v>
      </c>
      <c r="D25">
        <v>1</v>
      </c>
      <c r="E25">
        <v>0</v>
      </c>
      <c r="F25" t="s">
        <v>577</v>
      </c>
      <c r="G25" t="s">
        <v>585</v>
      </c>
      <c r="H25" s="13">
        <v>64000000</v>
      </c>
      <c r="I25">
        <f t="shared" si="0"/>
        <v>64000</v>
      </c>
      <c r="J25">
        <f t="shared" si="1"/>
        <v>4.2781357496725337E-4</v>
      </c>
      <c r="K25">
        <f t="shared" si="2"/>
        <v>6.7694387660710714E-9</v>
      </c>
      <c r="L25">
        <v>360</v>
      </c>
      <c r="M25">
        <v>0</v>
      </c>
      <c r="N25" t="e">
        <f t="shared" si="3"/>
        <v>#VALUE!</v>
      </c>
      <c r="O25" t="e">
        <f t="shared" si="4"/>
        <v>#VALUE!</v>
      </c>
      <c r="P25" t="e">
        <f t="shared" si="5"/>
        <v>#VALUE!</v>
      </c>
      <c r="Q25" s="13" t="e">
        <f t="shared" si="6"/>
        <v>#VALUE!</v>
      </c>
      <c r="R25" t="s">
        <v>585</v>
      </c>
      <c r="X25" t="b">
        <v>0</v>
      </c>
    </row>
    <row r="26" spans="1:26" x14ac:dyDescent="0.3">
      <c r="A26" t="s">
        <v>577</v>
      </c>
      <c r="B26" t="s">
        <v>585</v>
      </c>
      <c r="C26" t="s">
        <v>585</v>
      </c>
      <c r="D26">
        <v>0</v>
      </c>
      <c r="E26">
        <v>0</v>
      </c>
      <c r="F26" t="s">
        <v>577</v>
      </c>
      <c r="G26" t="s">
        <v>585</v>
      </c>
      <c r="H26" s="13">
        <v>64000000</v>
      </c>
      <c r="I26">
        <f t="shared" si="0"/>
        <v>64000</v>
      </c>
      <c r="J26">
        <f t="shared" si="1"/>
        <v>4.2781357496725337E-4</v>
      </c>
      <c r="K26">
        <f t="shared" si="2"/>
        <v>6.7694387660710714E-9</v>
      </c>
      <c r="L26">
        <v>360</v>
      </c>
      <c r="M26">
        <v>0.5</v>
      </c>
      <c r="N26" t="e">
        <f t="shared" si="3"/>
        <v>#VALUE!</v>
      </c>
      <c r="O26" t="e">
        <f t="shared" si="4"/>
        <v>#VALUE!</v>
      </c>
      <c r="P26" t="e">
        <f t="shared" si="5"/>
        <v>#VALUE!</v>
      </c>
      <c r="Q26" s="13" t="e">
        <f t="shared" si="6"/>
        <v>#VALUE!</v>
      </c>
      <c r="R26" t="s">
        <v>585</v>
      </c>
      <c r="X26" t="b">
        <v>0</v>
      </c>
    </row>
    <row r="27" spans="1:26" x14ac:dyDescent="0.3">
      <c r="A27" t="s">
        <v>602</v>
      </c>
      <c r="B27" t="s">
        <v>626</v>
      </c>
      <c r="C27">
        <v>0.02</v>
      </c>
      <c r="D27">
        <v>1</v>
      </c>
      <c r="E27">
        <v>1</v>
      </c>
      <c r="F27" t="s">
        <v>624</v>
      </c>
      <c r="G27">
        <v>3</v>
      </c>
      <c r="H27" s="13">
        <v>64000000</v>
      </c>
      <c r="I27">
        <f t="shared" si="0"/>
        <v>64000</v>
      </c>
      <c r="J27">
        <f t="shared" si="1"/>
        <v>4.2781357496725337E-4</v>
      </c>
      <c r="K27">
        <f t="shared" si="2"/>
        <v>6.7694387660710714E-9</v>
      </c>
      <c r="L27">
        <v>360</v>
      </c>
      <c r="M27">
        <v>0.5</v>
      </c>
      <c r="N27">
        <f t="shared" si="3"/>
        <v>25.446150000000003</v>
      </c>
      <c r="O27">
        <f t="shared" si="4"/>
        <v>7.0683750000000009E-3</v>
      </c>
      <c r="P27">
        <f t="shared" si="5"/>
        <v>20.37183306326861</v>
      </c>
      <c r="Q27" s="13">
        <f t="shared" si="6"/>
        <v>5.6588425175746141E-3</v>
      </c>
      <c r="R27" t="s">
        <v>711</v>
      </c>
      <c r="S27">
        <v>100000</v>
      </c>
      <c r="T27">
        <v>900</v>
      </c>
      <c r="U27" t="s">
        <v>652</v>
      </c>
      <c r="V27">
        <v>2</v>
      </c>
      <c r="W27" t="s">
        <v>685</v>
      </c>
      <c r="X27" t="b">
        <v>0</v>
      </c>
    </row>
    <row r="28" spans="1:26" x14ac:dyDescent="0.3">
      <c r="A28" t="s">
        <v>695</v>
      </c>
      <c r="B28" t="s">
        <v>693</v>
      </c>
      <c r="C28">
        <v>0.04</v>
      </c>
      <c r="D28">
        <v>1</v>
      </c>
      <c r="E28">
        <v>0</v>
      </c>
      <c r="F28" t="s">
        <v>623</v>
      </c>
      <c r="G28">
        <v>0.5</v>
      </c>
      <c r="H28" s="13">
        <v>64000000</v>
      </c>
      <c r="I28">
        <f t="shared" si="0"/>
        <v>64000</v>
      </c>
      <c r="J28">
        <f t="shared" si="1"/>
        <v>4.2781357496725337E-4</v>
      </c>
      <c r="K28">
        <f t="shared" si="2"/>
        <v>6.7694387660710714E-9</v>
      </c>
      <c r="L28">
        <v>15</v>
      </c>
      <c r="M28">
        <v>5</v>
      </c>
      <c r="N28">
        <f t="shared" si="3"/>
        <v>0.70683750000000001</v>
      </c>
      <c r="O28">
        <f t="shared" si="4"/>
        <v>1.9634375000000001E-4</v>
      </c>
      <c r="P28">
        <f t="shared" si="5"/>
        <v>12.73239566454288</v>
      </c>
      <c r="Q28" s="13">
        <f t="shared" si="6"/>
        <v>3.5367765734841332E-3</v>
      </c>
      <c r="R28" t="s">
        <v>673</v>
      </c>
      <c r="S28">
        <v>750</v>
      </c>
      <c r="T28">
        <v>650</v>
      </c>
      <c r="U28" t="s">
        <v>698</v>
      </c>
      <c r="V28">
        <v>2</v>
      </c>
      <c r="W28" t="s">
        <v>685</v>
      </c>
      <c r="X28" t="b">
        <v>1</v>
      </c>
      <c r="Z28" t="s">
        <v>700</v>
      </c>
    </row>
    <row r="29" spans="1:26" x14ac:dyDescent="0.3">
      <c r="A29" t="s">
        <v>696</v>
      </c>
      <c r="B29" t="s">
        <v>694</v>
      </c>
      <c r="C29">
        <v>0.1</v>
      </c>
      <c r="D29">
        <v>1</v>
      </c>
      <c r="E29">
        <v>0</v>
      </c>
      <c r="F29" t="s">
        <v>623</v>
      </c>
      <c r="G29">
        <v>1</v>
      </c>
      <c r="H29" s="13">
        <v>64000000</v>
      </c>
      <c r="I29">
        <f t="shared" si="0"/>
        <v>64000</v>
      </c>
      <c r="J29">
        <f t="shared" si="1"/>
        <v>4.2781357496725337E-4</v>
      </c>
      <c r="K29">
        <f t="shared" si="2"/>
        <v>6.7694387660710714E-9</v>
      </c>
      <c r="L29">
        <v>15</v>
      </c>
      <c r="M29">
        <v>500</v>
      </c>
      <c r="N29">
        <f t="shared" si="3"/>
        <v>2.82735</v>
      </c>
      <c r="O29">
        <f t="shared" si="4"/>
        <v>7.8537500000000005E-4</v>
      </c>
      <c r="P29">
        <f t="shared" si="5"/>
        <v>318.30989161357201</v>
      </c>
      <c r="Q29" s="13">
        <f t="shared" si="6"/>
        <v>8.8419414337103333E-2</v>
      </c>
      <c r="R29" t="s">
        <v>673</v>
      </c>
      <c r="S29">
        <v>750</v>
      </c>
      <c r="T29">
        <v>800</v>
      </c>
      <c r="U29" t="s">
        <v>697</v>
      </c>
      <c r="V29">
        <v>2</v>
      </c>
      <c r="W29" t="s">
        <v>685</v>
      </c>
      <c r="X29" t="b">
        <v>1</v>
      </c>
      <c r="Z29" t="s">
        <v>699</v>
      </c>
    </row>
    <row r="30" spans="1:26" x14ac:dyDescent="0.3">
      <c r="A30" t="s">
        <v>597</v>
      </c>
      <c r="B30" t="s">
        <v>598</v>
      </c>
      <c r="C30">
        <v>0.01</v>
      </c>
      <c r="D30">
        <v>1</v>
      </c>
      <c r="E30">
        <v>1</v>
      </c>
      <c r="F30" t="s">
        <v>624</v>
      </c>
      <c r="G30">
        <v>3</v>
      </c>
      <c r="H30" s="13">
        <v>32000000</v>
      </c>
      <c r="I30">
        <f t="shared" si="0"/>
        <v>32000</v>
      </c>
      <c r="J30">
        <f t="shared" si="1"/>
        <v>2.1390678748362668E-4</v>
      </c>
      <c r="K30">
        <f t="shared" si="2"/>
        <v>3.3847193830355357E-9</v>
      </c>
      <c r="L30">
        <v>360</v>
      </c>
      <c r="M30">
        <v>0.5</v>
      </c>
      <c r="N30">
        <f t="shared" si="3"/>
        <v>25.446150000000003</v>
      </c>
      <c r="O30">
        <f t="shared" si="4"/>
        <v>7.0683750000000009E-3</v>
      </c>
      <c r="P30">
        <f t="shared" si="5"/>
        <v>10.185916531634305</v>
      </c>
      <c r="Q30" s="13">
        <f t="shared" si="6"/>
        <v>2.8294212587873071E-3</v>
      </c>
      <c r="R30" t="s">
        <v>601</v>
      </c>
      <c r="S30">
        <v>50000</v>
      </c>
      <c r="T30">
        <v>600</v>
      </c>
      <c r="U30" t="s">
        <v>664</v>
      </c>
      <c r="X30" t="b">
        <v>0</v>
      </c>
    </row>
    <row r="31" spans="1:26" x14ac:dyDescent="0.3">
      <c r="A31" t="s">
        <v>595</v>
      </c>
      <c r="B31" t="s">
        <v>596</v>
      </c>
      <c r="C31">
        <v>0.02</v>
      </c>
      <c r="D31">
        <v>1</v>
      </c>
      <c r="E31">
        <v>1</v>
      </c>
      <c r="F31" t="s">
        <v>624</v>
      </c>
      <c r="G31">
        <v>1.9</v>
      </c>
      <c r="H31" s="13">
        <v>20000000</v>
      </c>
      <c r="I31">
        <f t="shared" si="0"/>
        <v>20000</v>
      </c>
      <c r="J31">
        <f t="shared" si="1"/>
        <v>1.3369174217726668E-4</v>
      </c>
      <c r="K31">
        <f t="shared" si="2"/>
        <v>2.1154496143972101E-9</v>
      </c>
      <c r="L31">
        <v>360</v>
      </c>
      <c r="M31">
        <v>0.5</v>
      </c>
      <c r="N31">
        <f t="shared" si="3"/>
        <v>10.2067335</v>
      </c>
      <c r="O31">
        <f t="shared" si="4"/>
        <v>2.8352037500000002E-3</v>
      </c>
      <c r="P31">
        <f t="shared" si="5"/>
        <v>15.871407338072842</v>
      </c>
      <c r="Q31" s="13">
        <f t="shared" si="6"/>
        <v>4.4087242605757894E-3</v>
      </c>
      <c r="R31" t="s">
        <v>601</v>
      </c>
      <c r="S31">
        <v>40000</v>
      </c>
      <c r="T31">
        <v>400</v>
      </c>
      <c r="U31" t="s">
        <v>663</v>
      </c>
      <c r="X31" t="b">
        <v>0</v>
      </c>
    </row>
    <row r="32" spans="1:26" x14ac:dyDescent="0.3">
      <c r="A32" t="s">
        <v>715</v>
      </c>
      <c r="B32" t="s">
        <v>718</v>
      </c>
      <c r="C32">
        <v>4.0000000000000001E-3</v>
      </c>
      <c r="D32">
        <v>1</v>
      </c>
      <c r="E32">
        <v>0</v>
      </c>
      <c r="F32" t="s">
        <v>671</v>
      </c>
      <c r="G32">
        <v>0.4</v>
      </c>
      <c r="H32" s="13">
        <v>18000000</v>
      </c>
      <c r="I32">
        <f t="shared" si="0"/>
        <v>18000</v>
      </c>
      <c r="J32">
        <f t="shared" si="1"/>
        <v>1.2032256795954001E-4</v>
      </c>
      <c r="K32">
        <f t="shared" si="2"/>
        <v>1.903904652957489E-9</v>
      </c>
      <c r="L32">
        <v>45</v>
      </c>
      <c r="M32">
        <v>10</v>
      </c>
      <c r="N32">
        <f t="shared" si="3"/>
        <v>0.45237600000000006</v>
      </c>
      <c r="O32">
        <f t="shared" si="4"/>
        <v>1.2566000000000001E-4</v>
      </c>
      <c r="P32">
        <f t="shared" si="5"/>
        <v>100.71523914335677</v>
      </c>
      <c r="Q32" s="13">
        <f t="shared" si="6"/>
        <v>2.7976455317599101E-2</v>
      </c>
      <c r="R32" t="s">
        <v>673</v>
      </c>
      <c r="S32">
        <v>700</v>
      </c>
      <c r="T32">
        <v>30</v>
      </c>
      <c r="U32" t="s">
        <v>720</v>
      </c>
      <c r="V32">
        <v>2</v>
      </c>
      <c r="W32" t="s">
        <v>685</v>
      </c>
      <c r="X32" t="b">
        <v>1</v>
      </c>
    </row>
    <row r="33" spans="1:24" x14ac:dyDescent="0.3">
      <c r="A33" t="s">
        <v>603</v>
      </c>
      <c r="B33" t="s">
        <v>604</v>
      </c>
      <c r="C33">
        <v>5.0000000000000001E-3</v>
      </c>
      <c r="D33">
        <v>1</v>
      </c>
      <c r="E33">
        <v>1</v>
      </c>
      <c r="F33" t="s">
        <v>624</v>
      </c>
      <c r="G33">
        <v>1.5</v>
      </c>
      <c r="H33" s="13">
        <v>16000000</v>
      </c>
      <c r="I33">
        <f t="shared" si="0"/>
        <v>16000</v>
      </c>
      <c r="J33">
        <f t="shared" si="1"/>
        <v>1.0695339374181334E-4</v>
      </c>
      <c r="K33">
        <f t="shared" si="2"/>
        <v>1.6923596915177679E-9</v>
      </c>
      <c r="L33">
        <v>360</v>
      </c>
      <c r="M33">
        <v>0.5</v>
      </c>
      <c r="N33">
        <f t="shared" si="3"/>
        <v>6.3615375000000007</v>
      </c>
      <c r="O33">
        <f t="shared" si="4"/>
        <v>1.7670937500000002E-3</v>
      </c>
      <c r="P33">
        <f t="shared" si="5"/>
        <v>20.37183306326861</v>
      </c>
      <c r="Q33" s="13">
        <f t="shared" si="6"/>
        <v>5.6588425175746141E-3</v>
      </c>
      <c r="R33" t="s">
        <v>165</v>
      </c>
      <c r="S33">
        <v>25000</v>
      </c>
      <c r="T33">
        <v>60</v>
      </c>
      <c r="U33" t="s">
        <v>662</v>
      </c>
      <c r="X33" t="b">
        <v>0</v>
      </c>
    </row>
    <row r="34" spans="1:24" x14ac:dyDescent="0.3">
      <c r="A34" t="s">
        <v>732</v>
      </c>
      <c r="B34" t="s">
        <v>734</v>
      </c>
      <c r="C34">
        <v>1.5E-3</v>
      </c>
      <c r="D34">
        <v>1</v>
      </c>
      <c r="E34">
        <v>0</v>
      </c>
      <c r="F34" t="s">
        <v>719</v>
      </c>
      <c r="G34">
        <v>0.2</v>
      </c>
      <c r="H34" s="13">
        <v>13000000</v>
      </c>
      <c r="I34">
        <f t="shared" si="0"/>
        <v>13000</v>
      </c>
      <c r="J34">
        <f t="shared" si="1"/>
        <v>8.6899632415223348E-5</v>
      </c>
      <c r="K34">
        <f t="shared" si="2"/>
        <v>1.3750422493581866E-9</v>
      </c>
      <c r="L34">
        <v>5</v>
      </c>
      <c r="M34">
        <v>100</v>
      </c>
      <c r="N34">
        <f t="shared" si="3"/>
        <v>0.11309400000000001</v>
      </c>
      <c r="O34">
        <f t="shared" si="4"/>
        <v>3.1415000000000003E-5</v>
      </c>
      <c r="P34">
        <f t="shared" si="5"/>
        <v>35.920387074448236</v>
      </c>
      <c r="Q34" s="13">
        <f t="shared" si="6"/>
        <v>9.9778852984578423E-3</v>
      </c>
      <c r="R34" t="s">
        <v>673</v>
      </c>
      <c r="S34">
        <v>20000</v>
      </c>
      <c r="T34">
        <v>120</v>
      </c>
      <c r="U34" t="s">
        <v>736</v>
      </c>
      <c r="W34" t="s">
        <v>685</v>
      </c>
      <c r="X34" t="b">
        <v>1</v>
      </c>
    </row>
    <row r="35" spans="1:24" x14ac:dyDescent="0.3">
      <c r="A35" t="s">
        <v>599</v>
      </c>
      <c r="B35" t="s">
        <v>600</v>
      </c>
      <c r="C35">
        <v>5.0000000000000001E-3</v>
      </c>
      <c r="D35">
        <v>1</v>
      </c>
      <c r="E35">
        <v>0</v>
      </c>
      <c r="F35" t="s">
        <v>624</v>
      </c>
      <c r="G35">
        <v>1.3</v>
      </c>
      <c r="H35" s="13">
        <v>10000000</v>
      </c>
      <c r="I35">
        <f t="shared" si="0"/>
        <v>10000</v>
      </c>
      <c r="J35">
        <f t="shared" si="1"/>
        <v>6.6845871088633342E-5</v>
      </c>
      <c r="K35">
        <f t="shared" si="2"/>
        <v>1.0577248071986051E-9</v>
      </c>
      <c r="L35">
        <v>360</v>
      </c>
      <c r="M35">
        <v>0.5</v>
      </c>
      <c r="N35">
        <f t="shared" si="3"/>
        <v>4.7782215000000008</v>
      </c>
      <c r="O35">
        <f t="shared" si="4"/>
        <v>1.3272837500000003E-3</v>
      </c>
      <c r="P35">
        <f t="shared" si="5"/>
        <v>16.951414346284899</v>
      </c>
      <c r="Q35" s="13">
        <f t="shared" si="6"/>
        <v>4.7087262073013609E-3</v>
      </c>
      <c r="R35" t="s">
        <v>601</v>
      </c>
      <c r="S35">
        <v>20000</v>
      </c>
      <c r="T35">
        <v>60</v>
      </c>
      <c r="U35" t="s">
        <v>651</v>
      </c>
      <c r="X35" t="b">
        <v>0</v>
      </c>
    </row>
    <row r="36" spans="1:24" x14ac:dyDescent="0.3">
      <c r="A36" t="s">
        <v>611</v>
      </c>
      <c r="B36" t="s">
        <v>610</v>
      </c>
      <c r="C36">
        <v>5.0000000000000001E-3</v>
      </c>
      <c r="D36">
        <v>1</v>
      </c>
      <c r="E36">
        <v>0</v>
      </c>
      <c r="F36" t="s">
        <v>624</v>
      </c>
      <c r="G36">
        <v>1.3</v>
      </c>
      <c r="H36" s="13">
        <v>10000000</v>
      </c>
      <c r="I36">
        <f t="shared" si="0"/>
        <v>10000</v>
      </c>
      <c r="J36">
        <f t="shared" si="1"/>
        <v>6.6845871088633342E-5</v>
      </c>
      <c r="K36">
        <f t="shared" si="2"/>
        <v>1.0577248071986051E-9</v>
      </c>
      <c r="L36">
        <v>360</v>
      </c>
      <c r="M36">
        <v>0.5</v>
      </c>
      <c r="N36">
        <f t="shared" si="3"/>
        <v>4.7782215000000008</v>
      </c>
      <c r="O36">
        <f t="shared" si="4"/>
        <v>1.3272837500000003E-3</v>
      </c>
      <c r="P36">
        <f t="shared" si="5"/>
        <v>16.951414346284899</v>
      </c>
      <c r="Q36" s="13">
        <f t="shared" si="6"/>
        <v>4.7087262073013609E-3</v>
      </c>
      <c r="R36" t="s">
        <v>165</v>
      </c>
      <c r="S36">
        <v>20000</v>
      </c>
      <c r="T36">
        <v>60</v>
      </c>
      <c r="U36" t="s">
        <v>661</v>
      </c>
      <c r="X36" t="b">
        <v>0</v>
      </c>
    </row>
    <row r="37" spans="1:24" x14ac:dyDescent="0.3">
      <c r="A37" t="s">
        <v>679</v>
      </c>
      <c r="B37" t="s">
        <v>678</v>
      </c>
      <c r="C37">
        <v>0.05</v>
      </c>
      <c r="D37">
        <v>1</v>
      </c>
      <c r="E37">
        <v>1</v>
      </c>
      <c r="F37" t="s">
        <v>671</v>
      </c>
      <c r="G37">
        <v>0.5</v>
      </c>
      <c r="H37" s="13">
        <v>10000000</v>
      </c>
      <c r="I37">
        <f t="shared" si="0"/>
        <v>10000</v>
      </c>
      <c r="J37">
        <f t="shared" si="1"/>
        <v>6.6845871088633342E-5</v>
      </c>
      <c r="K37">
        <f t="shared" si="2"/>
        <v>1.0577248071986051E-9</v>
      </c>
      <c r="L37">
        <v>90</v>
      </c>
      <c r="M37">
        <v>200</v>
      </c>
      <c r="N37">
        <f t="shared" si="3"/>
        <v>0.70683750000000001</v>
      </c>
      <c r="O37">
        <f t="shared" si="4"/>
        <v>1.9634375000000001E-4</v>
      </c>
      <c r="P37">
        <f t="shared" si="5"/>
        <v>2864.7890245221483</v>
      </c>
      <c r="Q37" s="13">
        <f t="shared" si="6"/>
        <v>0.79577472903393009</v>
      </c>
      <c r="R37" t="s">
        <v>673</v>
      </c>
      <c r="S37">
        <v>1000</v>
      </c>
      <c r="T37">
        <v>50</v>
      </c>
      <c r="U37" t="s">
        <v>680</v>
      </c>
      <c r="V37">
        <v>2</v>
      </c>
      <c r="W37" t="s">
        <v>685</v>
      </c>
      <c r="X37" t="b">
        <v>1</v>
      </c>
    </row>
    <row r="38" spans="1:24" x14ac:dyDescent="0.3">
      <c r="A38" t="s">
        <v>714</v>
      </c>
      <c r="B38" t="s">
        <v>717</v>
      </c>
      <c r="C38">
        <v>3.0000000000000001E-3</v>
      </c>
      <c r="D38">
        <v>1</v>
      </c>
      <c r="E38">
        <v>0</v>
      </c>
      <c r="F38" t="s">
        <v>719</v>
      </c>
      <c r="G38">
        <v>0.5</v>
      </c>
      <c r="H38" s="13">
        <v>8000000</v>
      </c>
      <c r="I38">
        <f t="shared" si="0"/>
        <v>8000</v>
      </c>
      <c r="J38">
        <f t="shared" si="1"/>
        <v>5.3476696870906671E-5</v>
      </c>
      <c r="K38">
        <f t="shared" si="2"/>
        <v>8.4617984575888393E-10</v>
      </c>
      <c r="L38">
        <v>20</v>
      </c>
      <c r="M38">
        <v>10</v>
      </c>
      <c r="N38">
        <f t="shared" si="3"/>
        <v>0.70683750000000001</v>
      </c>
      <c r="O38">
        <f t="shared" si="4"/>
        <v>1.9634375000000001E-4</v>
      </c>
      <c r="P38">
        <f t="shared" si="5"/>
        <v>5.6588425175746133</v>
      </c>
      <c r="Q38" s="13">
        <f t="shared" si="6"/>
        <v>1.5719006993262816E-3</v>
      </c>
      <c r="R38" t="s">
        <v>673</v>
      </c>
      <c r="S38">
        <v>700</v>
      </c>
      <c r="T38">
        <v>20</v>
      </c>
      <c r="U38" t="s">
        <v>721</v>
      </c>
      <c r="W38" t="s">
        <v>685</v>
      </c>
      <c r="X38" t="b">
        <v>1</v>
      </c>
    </row>
    <row r="39" spans="1:24" x14ac:dyDescent="0.3">
      <c r="A39" t="s">
        <v>705</v>
      </c>
      <c r="B39" t="s">
        <v>702</v>
      </c>
      <c r="C39">
        <v>4.0000000000000001E-3</v>
      </c>
      <c r="D39">
        <v>1</v>
      </c>
      <c r="E39">
        <v>1</v>
      </c>
      <c r="F39" t="s">
        <v>624</v>
      </c>
      <c r="G39">
        <v>0.6</v>
      </c>
      <c r="H39" s="13">
        <v>2000000</v>
      </c>
      <c r="I39">
        <f t="shared" si="0"/>
        <v>2000</v>
      </c>
      <c r="J39">
        <f t="shared" si="1"/>
        <v>1.3369174217726668E-5</v>
      </c>
      <c r="K39">
        <f t="shared" si="2"/>
        <v>2.1154496143972098E-10</v>
      </c>
      <c r="L39">
        <v>30</v>
      </c>
      <c r="M39">
        <v>100</v>
      </c>
      <c r="N39">
        <f t="shared" si="3"/>
        <v>1.017846</v>
      </c>
      <c r="O39">
        <f t="shared" si="4"/>
        <v>2.82735E-4</v>
      </c>
      <c r="P39">
        <f t="shared" si="5"/>
        <v>22.104853584275837</v>
      </c>
      <c r="Q39" s="13">
        <f t="shared" si="6"/>
        <v>6.1402371067432876E-3</v>
      </c>
      <c r="R39" t="s">
        <v>673</v>
      </c>
      <c r="S39">
        <v>750</v>
      </c>
      <c r="T39">
        <v>40</v>
      </c>
      <c r="U39" t="s">
        <v>708</v>
      </c>
      <c r="V39">
        <v>2</v>
      </c>
      <c r="W39" t="s">
        <v>685</v>
      </c>
      <c r="X39" t="b">
        <v>1</v>
      </c>
    </row>
    <row r="40" spans="1:24" x14ac:dyDescent="0.3">
      <c r="A40" t="s">
        <v>713</v>
      </c>
      <c r="B40" t="s">
        <v>716</v>
      </c>
      <c r="C40">
        <v>1E-3</v>
      </c>
      <c r="D40">
        <v>1</v>
      </c>
      <c r="E40">
        <v>0</v>
      </c>
      <c r="F40" t="s">
        <v>719</v>
      </c>
      <c r="G40">
        <v>0.2</v>
      </c>
      <c r="H40" s="13">
        <v>1200000</v>
      </c>
      <c r="I40">
        <f t="shared" si="0"/>
        <v>1200</v>
      </c>
      <c r="J40">
        <f t="shared" si="1"/>
        <v>8.0215045306360009E-6</v>
      </c>
      <c r="K40">
        <f t="shared" si="2"/>
        <v>1.2692697686383258E-10</v>
      </c>
      <c r="L40">
        <v>12</v>
      </c>
      <c r="M40">
        <v>10</v>
      </c>
      <c r="N40">
        <f t="shared" si="3"/>
        <v>0.11309400000000001</v>
      </c>
      <c r="O40">
        <f t="shared" si="4"/>
        <v>3.1415000000000003E-5</v>
      </c>
      <c r="P40">
        <f t="shared" si="5"/>
        <v>1.909859349681432</v>
      </c>
      <c r="Q40" s="13">
        <f t="shared" si="6"/>
        <v>5.3051648602262002E-4</v>
      </c>
      <c r="R40" t="s">
        <v>673</v>
      </c>
      <c r="S40">
        <v>700</v>
      </c>
      <c r="T40">
        <v>10</v>
      </c>
      <c r="U40" t="s">
        <v>722</v>
      </c>
      <c r="W40" t="s">
        <v>685</v>
      </c>
      <c r="X40" t="b">
        <v>1</v>
      </c>
    </row>
    <row r="41" spans="1:24" x14ac:dyDescent="0.3">
      <c r="A41" t="s">
        <v>704</v>
      </c>
      <c r="B41" t="s">
        <v>701</v>
      </c>
      <c r="C41">
        <v>3.5000000000000001E-3</v>
      </c>
      <c r="D41">
        <v>1</v>
      </c>
      <c r="E41">
        <v>1</v>
      </c>
      <c r="F41" t="s">
        <v>624</v>
      </c>
      <c r="G41">
        <v>0.6</v>
      </c>
      <c r="H41" s="13">
        <v>200000</v>
      </c>
      <c r="I41">
        <f t="shared" si="0"/>
        <v>200</v>
      </c>
      <c r="J41">
        <f t="shared" si="1"/>
        <v>1.3369174217726669E-6</v>
      </c>
      <c r="K41">
        <f t="shared" si="2"/>
        <v>2.1154496143972101E-11</v>
      </c>
      <c r="L41">
        <v>30</v>
      </c>
      <c r="M41">
        <v>100</v>
      </c>
      <c r="N41">
        <f t="shared" si="3"/>
        <v>1.017846</v>
      </c>
      <c r="O41">
        <f t="shared" si="4"/>
        <v>2.82735E-4</v>
      </c>
      <c r="P41">
        <f t="shared" si="5"/>
        <v>2.2104853584275834</v>
      </c>
      <c r="Q41" s="13">
        <f t="shared" si="6"/>
        <v>6.1402371067432874E-4</v>
      </c>
      <c r="R41" t="s">
        <v>673</v>
      </c>
      <c r="S41">
        <v>750</v>
      </c>
      <c r="T41">
        <v>30</v>
      </c>
      <c r="U41" t="s">
        <v>707</v>
      </c>
      <c r="X41" t="b">
        <v>1</v>
      </c>
    </row>
    <row r="42" spans="1:24" x14ac:dyDescent="0.3">
      <c r="A42" t="s">
        <v>686</v>
      </c>
      <c r="B42" t="s">
        <v>687</v>
      </c>
      <c r="C42">
        <v>1E-3</v>
      </c>
      <c r="D42">
        <v>1</v>
      </c>
      <c r="E42">
        <v>0</v>
      </c>
      <c r="F42" t="s">
        <v>690</v>
      </c>
      <c r="G42">
        <v>0.01</v>
      </c>
      <c r="H42" s="13">
        <v>5000</v>
      </c>
      <c r="I42">
        <f t="shared" si="0"/>
        <v>5</v>
      </c>
      <c r="J42">
        <f t="shared" si="1"/>
        <v>3.342293554431667E-8</v>
      </c>
      <c r="K42">
        <f t="shared" si="2"/>
        <v>5.2886240359930246E-13</v>
      </c>
      <c r="L42">
        <v>10</v>
      </c>
      <c r="M42">
        <v>5</v>
      </c>
      <c r="N42">
        <f t="shared" si="3"/>
        <v>2.8273500000000005E-4</v>
      </c>
      <c r="O42">
        <f t="shared" si="4"/>
        <v>7.8537500000000011E-8</v>
      </c>
      <c r="P42">
        <f t="shared" si="5"/>
        <v>1.1052426792137917</v>
      </c>
      <c r="Q42" s="13">
        <f t="shared" si="6"/>
        <v>3.0701185533716437E-4</v>
      </c>
      <c r="R42" t="s">
        <v>673</v>
      </c>
      <c r="S42">
        <v>700</v>
      </c>
      <c r="T42">
        <v>210</v>
      </c>
      <c r="U42" t="s">
        <v>692</v>
      </c>
      <c r="W42" t="s">
        <v>685</v>
      </c>
      <c r="X42" t="b">
        <v>1</v>
      </c>
    </row>
    <row r="43" spans="1:24" x14ac:dyDescent="0.3">
      <c r="A43" t="s">
        <v>689</v>
      </c>
      <c r="B43" t="s">
        <v>688</v>
      </c>
      <c r="C43">
        <v>3.0000000000000001E-3</v>
      </c>
      <c r="D43">
        <v>1</v>
      </c>
      <c r="E43">
        <v>0</v>
      </c>
      <c r="F43" t="s">
        <v>690</v>
      </c>
      <c r="G43">
        <v>0.03</v>
      </c>
      <c r="H43" s="13">
        <v>5000</v>
      </c>
      <c r="I43">
        <f t="shared" si="0"/>
        <v>5</v>
      </c>
      <c r="J43">
        <f t="shared" si="1"/>
        <v>3.342293554431667E-8</v>
      </c>
      <c r="K43">
        <f t="shared" si="2"/>
        <v>5.2886240359930246E-13</v>
      </c>
      <c r="L43">
        <v>15</v>
      </c>
      <c r="M43">
        <v>100</v>
      </c>
      <c r="N43">
        <f t="shared" si="3"/>
        <v>2.5446150000000001E-3</v>
      </c>
      <c r="O43">
        <f t="shared" si="4"/>
        <v>7.0683750000000003E-7</v>
      </c>
      <c r="P43">
        <f t="shared" si="5"/>
        <v>5.5262133960689601</v>
      </c>
      <c r="Q43" s="13">
        <f t="shared" si="6"/>
        <v>1.5350592766858223E-3</v>
      </c>
      <c r="R43" t="s">
        <v>673</v>
      </c>
      <c r="S43">
        <v>700</v>
      </c>
      <c r="T43">
        <v>500</v>
      </c>
      <c r="U43" t="s">
        <v>691</v>
      </c>
      <c r="W43" t="s">
        <v>685</v>
      </c>
      <c r="X43" t="b">
        <v>1</v>
      </c>
    </row>
    <row r="44" spans="1:24" x14ac:dyDescent="0.3">
      <c r="A44" t="s">
        <v>738</v>
      </c>
      <c r="B44" t="s">
        <v>740</v>
      </c>
      <c r="C44">
        <v>0.1</v>
      </c>
      <c r="D44">
        <v>0</v>
      </c>
      <c r="E44">
        <v>1</v>
      </c>
      <c r="F44" t="s">
        <v>739</v>
      </c>
      <c r="G44">
        <v>0.8</v>
      </c>
      <c r="H44" s="13">
        <v>1000000000</v>
      </c>
      <c r="I44">
        <f t="shared" si="0"/>
        <v>1000000</v>
      </c>
      <c r="J44">
        <f t="shared" si="1"/>
        <v>6.6845871088633338E-3</v>
      </c>
      <c r="K44">
        <f t="shared" si="2"/>
        <v>1.0577248071986049E-7</v>
      </c>
      <c r="L44">
        <v>360</v>
      </c>
      <c r="M44">
        <v>0</v>
      </c>
      <c r="N44">
        <f t="shared" si="3"/>
        <v>1.8095040000000002</v>
      </c>
      <c r="O44">
        <f t="shared" si="4"/>
        <v>5.0264000000000005E-4</v>
      </c>
      <c r="P44">
        <f t="shared" si="5"/>
        <v>0</v>
      </c>
      <c r="Q44" s="13">
        <f t="shared" si="6"/>
        <v>0</v>
      </c>
      <c r="R44" t="s">
        <v>673</v>
      </c>
      <c r="S44">
        <v>2500</v>
      </c>
      <c r="T44">
        <v>500</v>
      </c>
      <c r="U44" t="s">
        <v>741</v>
      </c>
      <c r="W44" t="s">
        <v>685</v>
      </c>
      <c r="X44" t="b">
        <v>0</v>
      </c>
    </row>
    <row r="45" spans="1:24" x14ac:dyDescent="0.3">
      <c r="A45" t="s">
        <v>742</v>
      </c>
      <c r="B45" t="s">
        <v>744</v>
      </c>
      <c r="C45">
        <v>0.2</v>
      </c>
      <c r="D45">
        <v>0</v>
      </c>
      <c r="E45">
        <v>1</v>
      </c>
      <c r="F45" t="s">
        <v>739</v>
      </c>
      <c r="G45">
        <v>1.4</v>
      </c>
      <c r="H45" s="13">
        <v>500000000000</v>
      </c>
      <c r="I45">
        <f t="shared" si="0"/>
        <v>500000000</v>
      </c>
      <c r="J45">
        <f t="shared" si="1"/>
        <v>3.342293554431667</v>
      </c>
      <c r="K45">
        <f t="shared" si="2"/>
        <v>5.288624035993025E-5</v>
      </c>
      <c r="L45">
        <v>360</v>
      </c>
      <c r="M45">
        <v>0</v>
      </c>
      <c r="N45">
        <f t="shared" si="3"/>
        <v>5.5416059999999998</v>
      </c>
      <c r="O45">
        <f t="shared" si="4"/>
        <v>1.539335E-3</v>
      </c>
      <c r="P45">
        <f t="shared" ref="P45:P49" si="7">Q45*3600</f>
        <v>0</v>
      </c>
      <c r="Q45" s="13">
        <f t="shared" ref="Q45:Q49" si="8">H45/(G45*G45*3.1415926*200000000)*((L45/360)^2)*M45</f>
        <v>0</v>
      </c>
      <c r="R45" t="s">
        <v>673</v>
      </c>
      <c r="S45">
        <v>5000</v>
      </c>
      <c r="T45">
        <v>1000</v>
      </c>
      <c r="U45" t="s">
        <v>752</v>
      </c>
    </row>
    <row r="46" spans="1:24" x14ac:dyDescent="0.3">
      <c r="A46" t="s">
        <v>743</v>
      </c>
      <c r="B46" t="s">
        <v>745</v>
      </c>
      <c r="C46">
        <v>0.4</v>
      </c>
      <c r="D46">
        <v>0</v>
      </c>
      <c r="E46">
        <v>1</v>
      </c>
      <c r="F46" t="s">
        <v>739</v>
      </c>
      <c r="G46">
        <v>3</v>
      </c>
      <c r="H46" s="13">
        <v>5000000000000</v>
      </c>
      <c r="I46">
        <f t="shared" si="0"/>
        <v>5000000000</v>
      </c>
      <c r="J46">
        <f t="shared" si="1"/>
        <v>33.422935544316672</v>
      </c>
      <c r="K46">
        <f t="shared" si="2"/>
        <v>5.2886240359930248E-4</v>
      </c>
      <c r="L46">
        <v>360</v>
      </c>
      <c r="M46">
        <v>0</v>
      </c>
      <c r="N46">
        <f t="shared" si="3"/>
        <v>25.446150000000003</v>
      </c>
      <c r="O46">
        <f t="shared" si="4"/>
        <v>7.0683750000000009E-3</v>
      </c>
      <c r="P46">
        <f t="shared" si="7"/>
        <v>0</v>
      </c>
      <c r="Q46" s="13">
        <f t="shared" si="8"/>
        <v>0</v>
      </c>
      <c r="R46" t="s">
        <v>673</v>
      </c>
      <c r="S46">
        <v>7500</v>
      </c>
      <c r="T46">
        <v>1500</v>
      </c>
      <c r="U46" t="s">
        <v>753</v>
      </c>
    </row>
    <row r="47" spans="1:24" x14ac:dyDescent="0.3">
      <c r="A47" t="s">
        <v>746</v>
      </c>
      <c r="B47" t="s">
        <v>749</v>
      </c>
      <c r="C47">
        <v>1.5</v>
      </c>
      <c r="D47">
        <v>0</v>
      </c>
      <c r="E47">
        <v>1</v>
      </c>
      <c r="F47" t="s">
        <v>739</v>
      </c>
      <c r="G47">
        <v>11.6</v>
      </c>
      <c r="H47" s="13">
        <v>50000000000000</v>
      </c>
      <c r="I47">
        <f t="shared" si="0"/>
        <v>50000000000</v>
      </c>
      <c r="J47">
        <f t="shared" si="1"/>
        <v>334.2293554431667</v>
      </c>
      <c r="K47">
        <f t="shared" si="2"/>
        <v>5.288624035993025E-3</v>
      </c>
      <c r="L47">
        <v>360</v>
      </c>
      <c r="M47">
        <v>0</v>
      </c>
      <c r="N47">
        <f t="shared" si="3"/>
        <v>380.448216</v>
      </c>
      <c r="O47">
        <f t="shared" si="4"/>
        <v>0.10568006000000001</v>
      </c>
      <c r="P47">
        <f t="shared" si="7"/>
        <v>0</v>
      </c>
      <c r="Q47" s="13">
        <f t="shared" si="8"/>
        <v>0</v>
      </c>
      <c r="R47" t="s">
        <v>673</v>
      </c>
      <c r="S47">
        <v>50000</v>
      </c>
      <c r="T47">
        <v>5000</v>
      </c>
      <c r="U47" t="s">
        <v>754</v>
      </c>
    </row>
    <row r="48" spans="1:24" x14ac:dyDescent="0.3">
      <c r="A48" t="s">
        <v>747</v>
      </c>
      <c r="B48" t="s">
        <v>750</v>
      </c>
      <c r="C48">
        <v>2.5</v>
      </c>
      <c r="D48">
        <v>0</v>
      </c>
      <c r="E48">
        <v>1</v>
      </c>
      <c r="F48" t="s">
        <v>739</v>
      </c>
      <c r="G48">
        <v>15</v>
      </c>
      <c r="H48" s="13">
        <v>100000000000000</v>
      </c>
      <c r="I48">
        <f t="shared" si="0"/>
        <v>100000000000</v>
      </c>
      <c r="J48">
        <f t="shared" si="1"/>
        <v>668.45871088633339</v>
      </c>
      <c r="K48">
        <f t="shared" si="2"/>
        <v>1.057724807198605E-2</v>
      </c>
      <c r="L48">
        <v>360</v>
      </c>
      <c r="M48">
        <v>0</v>
      </c>
      <c r="N48">
        <f t="shared" si="3"/>
        <v>636.15375000000006</v>
      </c>
      <c r="O48">
        <f t="shared" si="4"/>
        <v>0.17670937500000003</v>
      </c>
      <c r="P48">
        <f t="shared" si="7"/>
        <v>0</v>
      </c>
      <c r="Q48" s="13">
        <f t="shared" si="8"/>
        <v>0</v>
      </c>
      <c r="R48" t="s">
        <v>673</v>
      </c>
      <c r="S48">
        <v>100000</v>
      </c>
      <c r="T48">
        <v>10000</v>
      </c>
      <c r="U48" t="s">
        <v>755</v>
      </c>
    </row>
    <row r="49" spans="1:21" x14ac:dyDescent="0.3">
      <c r="A49" t="s">
        <v>748</v>
      </c>
      <c r="B49" t="s">
        <v>751</v>
      </c>
      <c r="C49">
        <v>8</v>
      </c>
      <c r="D49">
        <v>0</v>
      </c>
      <c r="E49">
        <v>1</v>
      </c>
      <c r="F49" t="s">
        <v>739</v>
      </c>
      <c r="G49">
        <v>45</v>
      </c>
      <c r="H49" s="13">
        <v>2000000000000000</v>
      </c>
      <c r="I49">
        <f t="shared" si="0"/>
        <v>2000000000000</v>
      </c>
      <c r="J49">
        <f t="shared" si="1"/>
        <v>13369.174217726668</v>
      </c>
      <c r="K49">
        <f t="shared" si="2"/>
        <v>0.21154496143972099</v>
      </c>
      <c r="L49">
        <v>360</v>
      </c>
      <c r="M49">
        <v>0</v>
      </c>
      <c r="N49">
        <f t="shared" si="3"/>
        <v>5725.3837500000009</v>
      </c>
      <c r="O49">
        <f t="shared" si="4"/>
        <v>1.5903843750000002</v>
      </c>
      <c r="P49">
        <f t="shared" si="7"/>
        <v>0</v>
      </c>
      <c r="Q49" s="13">
        <f t="shared" si="8"/>
        <v>0</v>
      </c>
      <c r="R49" t="s">
        <v>673</v>
      </c>
      <c r="S49">
        <v>2000000</v>
      </c>
      <c r="T49">
        <v>50000</v>
      </c>
      <c r="U49" t="s">
        <v>756</v>
      </c>
    </row>
    <row r="50" spans="1:21" x14ac:dyDescent="0.3">
      <c r="A50" t="s">
        <v>766</v>
      </c>
      <c r="B50" t="s">
        <v>767</v>
      </c>
      <c r="C50">
        <v>0.04</v>
      </c>
      <c r="D50">
        <v>1</v>
      </c>
      <c r="E50">
        <v>1</v>
      </c>
      <c r="F50" t="s">
        <v>623</v>
      </c>
      <c r="G50">
        <v>0.5</v>
      </c>
      <c r="H50" s="13">
        <v>100000000000</v>
      </c>
      <c r="I50">
        <f>H50/1000</f>
        <v>100000000</v>
      </c>
      <c r="J50">
        <f>H50/149597871000</f>
        <v>0.66845871088633335</v>
      </c>
      <c r="K50">
        <f>H50/299792458/86400/365</f>
        <v>1.0577248071986051E-5</v>
      </c>
      <c r="L50">
        <v>0.5</v>
      </c>
      <c r="M50">
        <v>10</v>
      </c>
      <c r="N50">
        <f>O50*3600</f>
        <v>0.70683750000000001</v>
      </c>
      <c r="O50">
        <f>G50*G50/4*3.1415/1000</f>
        <v>1.9634375000000001E-4</v>
      </c>
      <c r="P50">
        <f>Q50*3600</f>
        <v>44.209707168551674</v>
      </c>
      <c r="Q50" s="13">
        <f>H50/(G50*G50*3.1415926*200000000)*((L50/360)^2)*M50</f>
        <v>1.2280474213486577E-2</v>
      </c>
      <c r="R50" t="s">
        <v>190</v>
      </c>
    </row>
    <row r="51" spans="1:21" x14ac:dyDescent="0.3">
      <c r="A51" t="s">
        <v>768</v>
      </c>
      <c r="B51" t="s">
        <v>769</v>
      </c>
      <c r="C51">
        <v>0.13</v>
      </c>
      <c r="D51">
        <v>1</v>
      </c>
      <c r="E51">
        <v>1</v>
      </c>
      <c r="F51" t="s">
        <v>623</v>
      </c>
      <c r="G51">
        <v>1.2</v>
      </c>
      <c r="H51" s="13">
        <v>1000000000000</v>
      </c>
      <c r="I51">
        <f>H51/1000</f>
        <v>1000000000</v>
      </c>
      <c r="J51">
        <f>H51/149597871000</f>
        <v>6.684587108863334</v>
      </c>
      <c r="K51">
        <f>H51/299792458/86400/365</f>
        <v>1.057724807198605E-4</v>
      </c>
      <c r="L51">
        <v>0.5</v>
      </c>
      <c r="M51">
        <v>20</v>
      </c>
      <c r="N51">
        <f>O51*3600</f>
        <v>4.0713840000000001</v>
      </c>
      <c r="O51">
        <f>G51*G51/4*3.1415/1000</f>
        <v>1.13094E-3</v>
      </c>
      <c r="P51">
        <f>Q51*3600</f>
        <v>153.50592766858216</v>
      </c>
      <c r="Q51" s="13">
        <f>H51/(G51*G51*3.1415926*200000000)*((L51/360)^2)*M51</f>
        <v>4.2640535463495048E-2</v>
      </c>
      <c r="R51" t="s">
        <v>190</v>
      </c>
    </row>
  </sheetData>
  <autoFilter ref="A1:Z49" xr:uid="{3CBE34BF-89F2-4223-861B-EE87AF30C5C2}">
    <sortState xmlns:xlrd2="http://schemas.microsoft.com/office/spreadsheetml/2017/richdata2" ref="A2:Z43">
      <sortCondition descending="1" ref="H1:H28"/>
    </sortState>
  </autoFilter>
  <sortState xmlns:xlrd2="http://schemas.microsoft.com/office/spreadsheetml/2017/richdata2" ref="A2:Z25">
    <sortCondition descending="1" ref="H1:H25"/>
  </sortState>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F68B0-A848-4A6E-A0F9-16ECBE023FDB}">
  <dimension ref="A1:U5"/>
  <sheetViews>
    <sheetView workbookViewId="0">
      <selection activeCell="F27" sqref="F27"/>
    </sheetView>
  </sheetViews>
  <sheetFormatPr defaultRowHeight="14" x14ac:dyDescent="0.3"/>
  <cols>
    <col min="1" max="1" width="40.1640625" customWidth="1"/>
    <col min="18" max="18" width="14.33203125" customWidth="1"/>
    <col min="19" max="19" width="18" customWidth="1"/>
  </cols>
  <sheetData>
    <row r="1" spans="1:21" s="1" customFormat="1" x14ac:dyDescent="0.3">
      <c r="A1" s="1" t="s">
        <v>0</v>
      </c>
      <c r="B1" s="1" t="s">
        <v>1</v>
      </c>
      <c r="C1" s="1" t="s">
        <v>15</v>
      </c>
      <c r="D1" s="10" t="s">
        <v>393</v>
      </c>
      <c r="E1" s="10" t="s">
        <v>394</v>
      </c>
      <c r="F1" s="1" t="s">
        <v>13</v>
      </c>
      <c r="G1" s="1" t="s">
        <v>14</v>
      </c>
      <c r="H1" s="1" t="s">
        <v>2</v>
      </c>
      <c r="I1" s="2" t="s">
        <v>3</v>
      </c>
      <c r="J1" s="4" t="s">
        <v>19</v>
      </c>
      <c r="K1" s="1" t="s">
        <v>20</v>
      </c>
      <c r="L1" s="1" t="s">
        <v>67</v>
      </c>
      <c r="M1" s="8" t="s">
        <v>57</v>
      </c>
      <c r="N1" s="6" t="s">
        <v>121</v>
      </c>
      <c r="O1" s="1" t="s">
        <v>168</v>
      </c>
      <c r="P1" s="1" t="s">
        <v>163</v>
      </c>
      <c r="Q1" s="1" t="s">
        <v>4</v>
      </c>
      <c r="R1" s="1" t="s">
        <v>421</v>
      </c>
      <c r="S1" s="1" t="s">
        <v>423</v>
      </c>
      <c r="T1" s="1" t="s">
        <v>424</v>
      </c>
      <c r="U1" s="1" t="s">
        <v>58</v>
      </c>
    </row>
    <row r="2" spans="1:21" x14ac:dyDescent="0.3">
      <c r="A2" t="s">
        <v>1007</v>
      </c>
      <c r="B2" t="s">
        <v>91</v>
      </c>
      <c r="C2" t="s">
        <v>18</v>
      </c>
      <c r="D2" s="11">
        <v>327.7</v>
      </c>
      <c r="E2" s="11">
        <v>352.7</v>
      </c>
      <c r="F2">
        <v>1393</v>
      </c>
      <c r="G2">
        <v>2473.5</v>
      </c>
      <c r="H2">
        <v>3.0859999999999999</v>
      </c>
      <c r="I2" s="3">
        <f>G2 / 9.80665 / H2</f>
        <v>81.732600544423391</v>
      </c>
      <c r="J2" s="5">
        <f>F2 / G2</f>
        <v>0.56316959773600161</v>
      </c>
      <c r="K2">
        <v>11.5</v>
      </c>
      <c r="L2">
        <v>1.875</v>
      </c>
      <c r="M2" s="9">
        <v>5300</v>
      </c>
      <c r="N2" s="7">
        <v>400000</v>
      </c>
      <c r="O2">
        <v>10</v>
      </c>
      <c r="P2" t="s">
        <v>1006</v>
      </c>
      <c r="R2" t="s">
        <v>1009</v>
      </c>
      <c r="S2" t="s">
        <v>1010</v>
      </c>
      <c r="T2" t="s">
        <v>425</v>
      </c>
    </row>
    <row r="3" spans="1:21" x14ac:dyDescent="0.3">
      <c r="A3" t="s">
        <v>1007</v>
      </c>
      <c r="B3" t="s">
        <v>91</v>
      </c>
      <c r="C3" t="s">
        <v>18</v>
      </c>
      <c r="D3" s="11">
        <v>329.9</v>
      </c>
      <c r="E3" s="11">
        <v>350.1</v>
      </c>
      <c r="F3">
        <v>1393</v>
      </c>
      <c r="G3">
        <v>2520</v>
      </c>
      <c r="H3">
        <v>2.855</v>
      </c>
      <c r="I3" s="3">
        <f>G3 / 9.80665 / H3</f>
        <v>90.006474840783866</v>
      </c>
      <c r="J3" s="5">
        <f>F3 / G3</f>
        <v>0.55277777777777781</v>
      </c>
      <c r="K3">
        <v>11.5</v>
      </c>
      <c r="L3">
        <v>1.875</v>
      </c>
      <c r="M3" s="9">
        <v>5500</v>
      </c>
      <c r="N3" s="7">
        <v>400000</v>
      </c>
      <c r="O3">
        <v>10</v>
      </c>
      <c r="P3" t="s">
        <v>1006</v>
      </c>
      <c r="R3" t="s">
        <v>1009</v>
      </c>
      <c r="S3" t="s">
        <v>1042</v>
      </c>
      <c r="T3" t="s">
        <v>425</v>
      </c>
    </row>
    <row r="4" spans="1:21" x14ac:dyDescent="0.3">
      <c r="A4" t="s">
        <v>1035</v>
      </c>
      <c r="B4" t="s">
        <v>91</v>
      </c>
      <c r="C4" t="s">
        <v>16</v>
      </c>
      <c r="D4" s="11">
        <v>302.60000000000002</v>
      </c>
      <c r="E4" s="11">
        <v>341.5</v>
      </c>
      <c r="F4">
        <v>1428</v>
      </c>
      <c r="G4">
        <v>3172</v>
      </c>
      <c r="H4">
        <v>3.016</v>
      </c>
      <c r="I4" s="3">
        <f>G4 / 9.80665 / H4</f>
        <v>107.24601550285108</v>
      </c>
      <c r="J4" s="5">
        <f>F4 / G4</f>
        <v>0.45018915510718788</v>
      </c>
      <c r="K4">
        <v>8</v>
      </c>
      <c r="M4" s="9">
        <v>6000</v>
      </c>
      <c r="N4">
        <v>160000</v>
      </c>
      <c r="O4">
        <v>10</v>
      </c>
      <c r="P4" t="s">
        <v>1006</v>
      </c>
      <c r="R4" t="s">
        <v>1034</v>
      </c>
      <c r="S4" t="s">
        <v>1036</v>
      </c>
      <c r="T4" s="16" t="s">
        <v>924</v>
      </c>
    </row>
    <row r="5" spans="1:21" x14ac:dyDescent="0.3">
      <c r="A5" t="s">
        <v>1032</v>
      </c>
      <c r="B5" t="s">
        <v>83</v>
      </c>
      <c r="C5" t="s">
        <v>16</v>
      </c>
      <c r="D5" s="11">
        <v>364.5</v>
      </c>
      <c r="E5" s="11">
        <v>428.5</v>
      </c>
      <c r="F5">
        <v>2023.9</v>
      </c>
      <c r="G5">
        <v>2891.3</v>
      </c>
      <c r="H5">
        <v>4.524</v>
      </c>
      <c r="I5" s="3">
        <f>G5 / 9.80665 / H5</f>
        <v>65.170324637115044</v>
      </c>
      <c r="J5" s="5">
        <f>F5 / G5</f>
        <v>0.69999654134818245</v>
      </c>
      <c r="K5">
        <v>9.6999999999999993</v>
      </c>
      <c r="M5" s="9">
        <v>15000</v>
      </c>
      <c r="N5" s="7">
        <v>200000</v>
      </c>
      <c r="O5">
        <v>3</v>
      </c>
      <c r="P5" t="s">
        <v>1006</v>
      </c>
      <c r="Q5" t="s">
        <v>1043</v>
      </c>
      <c r="R5" t="s">
        <v>1033</v>
      </c>
      <c r="T5" s="16" t="s">
        <v>924</v>
      </c>
    </row>
  </sheetData>
  <autoFilter ref="A1:W1" xr:uid="{A86F68B0-A848-4A6E-A0F9-16ECBE023FDB}">
    <sortState xmlns:xlrd2="http://schemas.microsoft.com/office/spreadsheetml/2017/richdata2" ref="A2:W8">
      <sortCondition descending="1" ref="A1"/>
    </sortState>
  </autoFilter>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822DB-B202-4E87-8BC0-898839160D44}">
  <dimension ref="A1:J4"/>
  <sheetViews>
    <sheetView workbookViewId="0">
      <selection activeCell="J16" sqref="J16"/>
    </sheetView>
  </sheetViews>
  <sheetFormatPr defaultRowHeight="14" x14ac:dyDescent="0.3"/>
  <cols>
    <col min="1" max="1" width="13.83203125" customWidth="1"/>
    <col min="10" max="10" width="20.1640625" customWidth="1"/>
  </cols>
  <sheetData>
    <row r="1" spans="1:10" x14ac:dyDescent="0.3">
      <c r="B1" t="s">
        <v>223</v>
      </c>
      <c r="C1" t="s">
        <v>125</v>
      </c>
      <c r="D1" t="s">
        <v>224</v>
      </c>
      <c r="E1" t="s">
        <v>65</v>
      </c>
      <c r="F1" t="s">
        <v>83</v>
      </c>
      <c r="G1" t="s">
        <v>91</v>
      </c>
      <c r="H1" t="s">
        <v>566</v>
      </c>
      <c r="I1" t="s">
        <v>73</v>
      </c>
    </row>
    <row r="2" spans="1:10" x14ac:dyDescent="0.3">
      <c r="A2" t="s">
        <v>837</v>
      </c>
      <c r="B2">
        <v>1.7700000000000001E-3</v>
      </c>
      <c r="C2">
        <v>1.7799999999999999E-3</v>
      </c>
      <c r="D2">
        <v>1.7719999999999999E-3</v>
      </c>
      <c r="E2">
        <v>1.0290672999999999E-3</v>
      </c>
      <c r="F2">
        <v>3.6235885999999999E-4</v>
      </c>
      <c r="G2">
        <v>8.4504315699999999E-4</v>
      </c>
      <c r="H2">
        <v>1.0039999999999999E-3</v>
      </c>
      <c r="I2">
        <v>1.1655700000000001E-3</v>
      </c>
    </row>
    <row r="3" spans="1:10" ht="14.5" x14ac:dyDescent="0.3">
      <c r="A3" s="17">
        <v>71527</v>
      </c>
      <c r="B3">
        <f>A3*B2</f>
        <v>126.60279000000001</v>
      </c>
      <c r="C3">
        <f>A3*C2</f>
        <v>127.31805999999999</v>
      </c>
      <c r="D3">
        <f>A3*D2</f>
        <v>126.74584399999999</v>
      </c>
      <c r="E3">
        <f>A3 * E2</f>
        <v>73.606096767099999</v>
      </c>
      <c r="F3">
        <f>A3 * F2</f>
        <v>25.918442179220001</v>
      </c>
      <c r="G3">
        <f>A3 * G2</f>
        <v>60.443401890738997</v>
      </c>
      <c r="H3">
        <f>A3*H2</f>
        <v>71.813108</v>
      </c>
      <c r="I3">
        <f>A3*I2</f>
        <v>83.369725390000013</v>
      </c>
      <c r="J3" t="s">
        <v>838</v>
      </c>
    </row>
    <row r="4" spans="1:10" x14ac:dyDescent="0.3">
      <c r="B4">
        <f>J4/B2</f>
        <v>42372.881355932201</v>
      </c>
      <c r="C4">
        <f>J4/C2</f>
        <v>42134.831460674162</v>
      </c>
      <c r="D4">
        <f>J4/D2</f>
        <v>42325.056433408579</v>
      </c>
      <c r="E4">
        <f>J4/E2</f>
        <v>72881.530683173012</v>
      </c>
      <c r="F4">
        <f>J4/F2</f>
        <v>206977.13862992064</v>
      </c>
      <c r="G4">
        <f>J4/G2</f>
        <v>88752.863541619095</v>
      </c>
      <c r="H4">
        <f>J4/H2</f>
        <v>74701.195219123518</v>
      </c>
      <c r="I4">
        <f>J4/I2</f>
        <v>64346.199713444919</v>
      </c>
      <c r="J4" s="12">
        <v>75</v>
      </c>
    </row>
  </sheetData>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23488-8D94-4E0B-B806-321C965F3DF8}">
  <dimension ref="A1:K28"/>
  <sheetViews>
    <sheetView workbookViewId="0">
      <selection activeCell="H43" sqref="H43"/>
    </sheetView>
  </sheetViews>
  <sheetFormatPr defaultRowHeight="14" x14ac:dyDescent="0.3"/>
  <cols>
    <col min="1" max="1" width="13.83203125" customWidth="1"/>
    <col min="6" max="6" width="16.1640625" customWidth="1"/>
    <col min="7" max="8" width="12.5" customWidth="1"/>
    <col min="10" max="10" width="17" customWidth="1"/>
  </cols>
  <sheetData>
    <row r="1" spans="1:11" x14ac:dyDescent="0.3">
      <c r="A1" t="s">
        <v>815</v>
      </c>
      <c r="B1" t="s">
        <v>1</v>
      </c>
      <c r="C1" t="s">
        <v>816</v>
      </c>
      <c r="D1" t="s">
        <v>817</v>
      </c>
      <c r="E1" t="s">
        <v>824</v>
      </c>
      <c r="F1" t="s">
        <v>822</v>
      </c>
      <c r="G1" t="s">
        <v>818</v>
      </c>
      <c r="H1" t="s">
        <v>850</v>
      </c>
      <c r="I1" t="s">
        <v>819</v>
      </c>
      <c r="J1" t="s">
        <v>588</v>
      </c>
      <c r="K1" t="s">
        <v>4</v>
      </c>
    </row>
    <row r="2" spans="1:11" x14ac:dyDescent="0.3">
      <c r="A2" t="s">
        <v>820</v>
      </c>
      <c r="B2" t="s">
        <v>65</v>
      </c>
      <c r="C2">
        <v>6</v>
      </c>
      <c r="D2">
        <v>142.67400000000001</v>
      </c>
      <c r="E2">
        <f>C2 + D2</f>
        <v>148.67400000000001</v>
      </c>
      <c r="F2">
        <v>138643.9</v>
      </c>
      <c r="G2">
        <f>E2 / C2</f>
        <v>24.779</v>
      </c>
      <c r="H2">
        <f>F2 / C2 / 1000</f>
        <v>23.107316666666666</v>
      </c>
      <c r="I2" t="s">
        <v>823</v>
      </c>
      <c r="J2" t="s">
        <v>821</v>
      </c>
    </row>
    <row r="3" spans="1:11" x14ac:dyDescent="0.3">
      <c r="A3" t="s">
        <v>820</v>
      </c>
      <c r="B3" t="s">
        <v>65</v>
      </c>
      <c r="C3">
        <v>7</v>
      </c>
      <c r="D3">
        <v>151.13900000000001</v>
      </c>
      <c r="E3">
        <f>C3 + D3</f>
        <v>158.13900000000001</v>
      </c>
      <c r="F3">
        <v>146870</v>
      </c>
      <c r="G3">
        <f>E3 / C3</f>
        <v>22.591285714285714</v>
      </c>
      <c r="H3">
        <f t="shared" ref="H3:H27" si="0">F3 / C3 / 1000</f>
        <v>20.981428571428573</v>
      </c>
      <c r="I3" t="s">
        <v>823</v>
      </c>
      <c r="J3" t="s">
        <v>825</v>
      </c>
    </row>
    <row r="4" spans="1:11" x14ac:dyDescent="0.3">
      <c r="A4" t="s">
        <v>826</v>
      </c>
      <c r="B4" t="s">
        <v>83</v>
      </c>
      <c r="C4">
        <v>14.85</v>
      </c>
      <c r="D4">
        <v>165.29</v>
      </c>
      <c r="E4">
        <f t="shared" ref="E4:E27" si="1">C4 + D4</f>
        <v>180.14</v>
      </c>
      <c r="F4">
        <v>472043.18</v>
      </c>
      <c r="G4">
        <f t="shared" ref="G4:G28" si="2">E4 / C4</f>
        <v>12.13063973063973</v>
      </c>
      <c r="H4">
        <f t="shared" si="0"/>
        <v>31.787419528619527</v>
      </c>
      <c r="I4" t="s">
        <v>823</v>
      </c>
      <c r="J4" t="s">
        <v>821</v>
      </c>
    </row>
    <row r="5" spans="1:11" x14ac:dyDescent="0.3">
      <c r="A5" t="s">
        <v>826</v>
      </c>
      <c r="B5" t="s">
        <v>83</v>
      </c>
      <c r="C5">
        <v>13</v>
      </c>
      <c r="D5">
        <v>166.685</v>
      </c>
      <c r="E5">
        <f t="shared" si="1"/>
        <v>179.685</v>
      </c>
      <c r="F5">
        <v>460000</v>
      </c>
      <c r="G5">
        <f t="shared" si="2"/>
        <v>13.821923076923078</v>
      </c>
      <c r="H5">
        <f t="shared" si="0"/>
        <v>35.38461538461538</v>
      </c>
      <c r="I5" t="s">
        <v>823</v>
      </c>
      <c r="J5" t="s">
        <v>825</v>
      </c>
    </row>
    <row r="6" spans="1:11" x14ac:dyDescent="0.3">
      <c r="A6" t="s">
        <v>827</v>
      </c>
      <c r="B6" t="s">
        <v>83</v>
      </c>
      <c r="C6">
        <v>4.7</v>
      </c>
      <c r="D6">
        <v>29.108000000000001</v>
      </c>
      <c r="E6">
        <f t="shared" si="1"/>
        <v>33.808</v>
      </c>
      <c r="F6">
        <v>80675.841</v>
      </c>
      <c r="G6">
        <f t="shared" si="2"/>
        <v>7.1931914893617019</v>
      </c>
      <c r="H6">
        <f t="shared" si="0"/>
        <v>17.165072553191489</v>
      </c>
      <c r="I6" t="s">
        <v>823</v>
      </c>
      <c r="J6" t="s">
        <v>821</v>
      </c>
    </row>
    <row r="7" spans="1:11" x14ac:dyDescent="0.3">
      <c r="A7" t="s">
        <v>827</v>
      </c>
      <c r="B7" t="s">
        <v>83</v>
      </c>
      <c r="C7">
        <v>3</v>
      </c>
      <c r="D7">
        <v>29.234000000000002</v>
      </c>
      <c r="E7">
        <f t="shared" si="1"/>
        <v>32.234000000000002</v>
      </c>
      <c r="F7">
        <v>80675.841</v>
      </c>
      <c r="G7">
        <f t="shared" si="2"/>
        <v>10.744666666666667</v>
      </c>
      <c r="H7">
        <f t="shared" si="0"/>
        <v>26.891947000000002</v>
      </c>
      <c r="I7" t="s">
        <v>823</v>
      </c>
      <c r="J7" t="s">
        <v>825</v>
      </c>
    </row>
    <row r="8" spans="1:11" x14ac:dyDescent="0.3">
      <c r="A8" t="s">
        <v>828</v>
      </c>
      <c r="B8" t="s">
        <v>65</v>
      </c>
      <c r="C8">
        <v>4.8</v>
      </c>
      <c r="D8">
        <v>70.924000000000007</v>
      </c>
      <c r="E8">
        <f t="shared" si="1"/>
        <v>75.724000000000004</v>
      </c>
      <c r="F8">
        <v>68920.2</v>
      </c>
      <c r="G8">
        <f t="shared" si="2"/>
        <v>15.775833333333335</v>
      </c>
      <c r="H8">
        <f t="shared" si="0"/>
        <v>14.358375000000001</v>
      </c>
      <c r="I8" t="s">
        <v>829</v>
      </c>
      <c r="J8" t="s">
        <v>190</v>
      </c>
    </row>
    <row r="9" spans="1:11" x14ac:dyDescent="0.3">
      <c r="A9" t="s">
        <v>830</v>
      </c>
      <c r="B9" t="s">
        <v>65</v>
      </c>
      <c r="C9">
        <v>15.7</v>
      </c>
      <c r="D9">
        <v>151.13900000000001</v>
      </c>
      <c r="E9">
        <f t="shared" si="1"/>
        <v>166.839</v>
      </c>
      <c r="F9">
        <v>146870</v>
      </c>
      <c r="G9">
        <f t="shared" si="2"/>
        <v>10.626687898089173</v>
      </c>
      <c r="H9">
        <f t="shared" si="0"/>
        <v>9.3547770700636939</v>
      </c>
      <c r="I9" t="s">
        <v>829</v>
      </c>
      <c r="J9" t="s">
        <v>190</v>
      </c>
    </row>
    <row r="10" spans="1:11" x14ac:dyDescent="0.3">
      <c r="A10" t="s">
        <v>831</v>
      </c>
      <c r="B10" t="s">
        <v>65</v>
      </c>
      <c r="C10">
        <v>4.5</v>
      </c>
      <c r="D10">
        <v>88.006</v>
      </c>
      <c r="E10">
        <f t="shared" si="1"/>
        <v>92.506</v>
      </c>
      <c r="F10">
        <v>85520</v>
      </c>
      <c r="G10">
        <f t="shared" si="2"/>
        <v>20.556888888888889</v>
      </c>
      <c r="H10">
        <f t="shared" si="0"/>
        <v>19.004444444444445</v>
      </c>
      <c r="I10" t="s">
        <v>829</v>
      </c>
      <c r="J10" t="s">
        <v>190</v>
      </c>
    </row>
    <row r="11" spans="1:11" x14ac:dyDescent="0.3">
      <c r="A11" t="s">
        <v>833</v>
      </c>
      <c r="B11" t="s">
        <v>65</v>
      </c>
      <c r="C11">
        <v>4</v>
      </c>
      <c r="D11">
        <v>63.264000000000003</v>
      </c>
      <c r="E11">
        <f t="shared" si="1"/>
        <v>67.26400000000001</v>
      </c>
      <c r="F11">
        <v>61477</v>
      </c>
      <c r="G11">
        <f t="shared" si="2"/>
        <v>16.816000000000003</v>
      </c>
      <c r="H11">
        <f t="shared" si="0"/>
        <v>15.369249999999999</v>
      </c>
      <c r="I11" t="s">
        <v>832</v>
      </c>
      <c r="J11" t="s">
        <v>190</v>
      </c>
    </row>
    <row r="12" spans="1:11" x14ac:dyDescent="0.3">
      <c r="A12" t="s">
        <v>834</v>
      </c>
      <c r="B12" t="s">
        <v>65</v>
      </c>
      <c r="C12">
        <v>10.5</v>
      </c>
      <c r="D12">
        <v>422.947</v>
      </c>
      <c r="E12">
        <f t="shared" si="1"/>
        <v>433.447</v>
      </c>
      <c r="F12">
        <v>411000</v>
      </c>
      <c r="G12">
        <f t="shared" si="2"/>
        <v>41.280666666666669</v>
      </c>
      <c r="H12">
        <f t="shared" si="0"/>
        <v>39.142857142857146</v>
      </c>
      <c r="I12" t="s">
        <v>835</v>
      </c>
      <c r="J12" t="s">
        <v>316</v>
      </c>
    </row>
    <row r="13" spans="1:11" x14ac:dyDescent="0.3">
      <c r="A13" t="s">
        <v>836</v>
      </c>
      <c r="B13" t="s">
        <v>65</v>
      </c>
      <c r="C13">
        <v>3</v>
      </c>
      <c r="D13">
        <v>111.139</v>
      </c>
      <c r="E13">
        <f t="shared" si="1"/>
        <v>114.139</v>
      </c>
      <c r="F13">
        <v>108000</v>
      </c>
      <c r="G13">
        <f t="shared" si="2"/>
        <v>38.04633333333333</v>
      </c>
      <c r="H13">
        <f t="shared" si="0"/>
        <v>36</v>
      </c>
      <c r="I13" t="s">
        <v>835</v>
      </c>
      <c r="J13" t="s">
        <v>316</v>
      </c>
    </row>
    <row r="14" spans="1:11" x14ac:dyDescent="0.3">
      <c r="A14" t="s">
        <v>839</v>
      </c>
      <c r="B14" t="s">
        <v>83</v>
      </c>
      <c r="C14">
        <v>2</v>
      </c>
      <c r="D14">
        <v>18.824999999999999</v>
      </c>
      <c r="E14">
        <f t="shared" si="1"/>
        <v>20.824999999999999</v>
      </c>
      <c r="F14">
        <v>57262.161</v>
      </c>
      <c r="G14">
        <f t="shared" si="2"/>
        <v>10.4125</v>
      </c>
      <c r="H14">
        <f t="shared" si="0"/>
        <v>28.631080499999999</v>
      </c>
      <c r="I14" t="s">
        <v>832</v>
      </c>
      <c r="J14" t="s">
        <v>190</v>
      </c>
    </row>
    <row r="15" spans="1:11" x14ac:dyDescent="0.3">
      <c r="A15" t="s">
        <v>841</v>
      </c>
      <c r="B15" t="s">
        <v>65</v>
      </c>
      <c r="C15">
        <v>18</v>
      </c>
      <c r="D15">
        <v>173.81</v>
      </c>
      <c r="E15">
        <f t="shared" si="1"/>
        <v>191.81</v>
      </c>
      <c r="F15">
        <v>168900</v>
      </c>
      <c r="G15">
        <f t="shared" si="2"/>
        <v>10.656111111111111</v>
      </c>
      <c r="H15">
        <f t="shared" si="0"/>
        <v>9.3833333333333346</v>
      </c>
      <c r="I15" t="s">
        <v>840</v>
      </c>
      <c r="J15" t="s">
        <v>190</v>
      </c>
    </row>
    <row r="16" spans="1:11" x14ac:dyDescent="0.3">
      <c r="A16" t="s">
        <v>842</v>
      </c>
      <c r="B16" t="s">
        <v>65</v>
      </c>
      <c r="C16">
        <v>2.7</v>
      </c>
      <c r="D16">
        <v>34.164999999999999</v>
      </c>
      <c r="E16">
        <f t="shared" si="1"/>
        <v>36.865000000000002</v>
      </c>
      <c r="F16">
        <v>33200</v>
      </c>
      <c r="G16">
        <f t="shared" si="2"/>
        <v>13.653703703703703</v>
      </c>
      <c r="H16">
        <f t="shared" si="0"/>
        <v>12.296296296296296</v>
      </c>
      <c r="I16" t="s">
        <v>840</v>
      </c>
      <c r="J16" t="s">
        <v>190</v>
      </c>
    </row>
    <row r="17" spans="1:11" x14ac:dyDescent="0.3">
      <c r="A17" t="s">
        <v>843</v>
      </c>
      <c r="B17" t="s">
        <v>91</v>
      </c>
      <c r="C17">
        <v>11.5</v>
      </c>
      <c r="D17">
        <v>144.976</v>
      </c>
      <c r="E17">
        <f t="shared" si="1"/>
        <v>156.476</v>
      </c>
      <c r="F17">
        <v>171560</v>
      </c>
      <c r="G17">
        <f t="shared" si="2"/>
        <v>13.606608695652174</v>
      </c>
      <c r="H17">
        <f t="shared" si="0"/>
        <v>14.918260869565218</v>
      </c>
      <c r="I17" t="s">
        <v>844</v>
      </c>
      <c r="J17" t="s">
        <v>190</v>
      </c>
    </row>
    <row r="18" spans="1:11" x14ac:dyDescent="0.3">
      <c r="A18" t="s">
        <v>845</v>
      </c>
      <c r="B18" t="s">
        <v>91</v>
      </c>
      <c r="C18">
        <v>2</v>
      </c>
      <c r="D18">
        <v>50.618000000000002</v>
      </c>
      <c r="E18">
        <f t="shared" si="1"/>
        <v>52.618000000000002</v>
      </c>
      <c r="F18">
        <v>59900</v>
      </c>
      <c r="G18">
        <f t="shared" si="2"/>
        <v>26.309000000000001</v>
      </c>
      <c r="H18">
        <f t="shared" si="0"/>
        <v>29.95</v>
      </c>
      <c r="I18" t="s">
        <v>844</v>
      </c>
      <c r="J18" t="s">
        <v>190</v>
      </c>
    </row>
    <row r="19" spans="1:11" x14ac:dyDescent="0.3">
      <c r="A19" t="s">
        <v>846</v>
      </c>
      <c r="B19" t="s">
        <v>65</v>
      </c>
      <c r="C19">
        <v>28</v>
      </c>
      <c r="D19">
        <v>580.005</v>
      </c>
      <c r="E19">
        <f t="shared" si="1"/>
        <v>608.005</v>
      </c>
      <c r="F19">
        <v>563622.17059999995</v>
      </c>
      <c r="G19">
        <f t="shared" si="2"/>
        <v>21.714464285714286</v>
      </c>
      <c r="H19">
        <f t="shared" si="0"/>
        <v>20.129363235714287</v>
      </c>
      <c r="I19" t="s">
        <v>847</v>
      </c>
      <c r="J19" t="s">
        <v>190</v>
      </c>
      <c r="K19" t="s">
        <v>851</v>
      </c>
    </row>
    <row r="20" spans="1:11" x14ac:dyDescent="0.3">
      <c r="A20" t="s">
        <v>848</v>
      </c>
      <c r="B20" t="s">
        <v>65</v>
      </c>
      <c r="C20">
        <v>8.5</v>
      </c>
      <c r="D20">
        <v>180.08699999999999</v>
      </c>
      <c r="E20">
        <f t="shared" si="1"/>
        <v>188.58699999999999</v>
      </c>
      <c r="F20">
        <v>175000</v>
      </c>
      <c r="G20">
        <f t="shared" si="2"/>
        <v>22.186705882352939</v>
      </c>
      <c r="H20">
        <f t="shared" si="0"/>
        <v>20.588235294117649</v>
      </c>
      <c r="I20" t="s">
        <v>847</v>
      </c>
      <c r="J20" t="s">
        <v>190</v>
      </c>
      <c r="K20" t="s">
        <v>851</v>
      </c>
    </row>
    <row r="21" spans="1:11" x14ac:dyDescent="0.3">
      <c r="A21" t="s">
        <v>849</v>
      </c>
      <c r="B21" t="s">
        <v>83</v>
      </c>
      <c r="C21">
        <v>5.75</v>
      </c>
      <c r="D21">
        <v>60.109000000000002</v>
      </c>
      <c r="E21">
        <f t="shared" si="1"/>
        <v>65.859000000000009</v>
      </c>
      <c r="F21">
        <v>165881.71090000001</v>
      </c>
      <c r="G21">
        <f t="shared" si="2"/>
        <v>11.453739130434784</v>
      </c>
      <c r="H21">
        <f t="shared" si="0"/>
        <v>28.848993200000002</v>
      </c>
      <c r="I21" t="s">
        <v>847</v>
      </c>
      <c r="J21" t="s">
        <v>190</v>
      </c>
      <c r="K21" t="s">
        <v>851</v>
      </c>
    </row>
    <row r="22" spans="1:11" x14ac:dyDescent="0.3">
      <c r="A22" t="s">
        <v>852</v>
      </c>
      <c r="B22" t="s">
        <v>65</v>
      </c>
      <c r="C22">
        <v>16</v>
      </c>
      <c r="D22">
        <v>339</v>
      </c>
      <c r="E22">
        <f t="shared" si="1"/>
        <v>355</v>
      </c>
      <c r="F22">
        <v>329424.5</v>
      </c>
      <c r="G22">
        <f t="shared" si="2"/>
        <v>22.1875</v>
      </c>
      <c r="H22">
        <f t="shared" si="0"/>
        <v>20.589031250000001</v>
      </c>
      <c r="I22" t="s">
        <v>854</v>
      </c>
      <c r="J22" t="s">
        <v>190</v>
      </c>
      <c r="K22" t="s">
        <v>851</v>
      </c>
    </row>
    <row r="23" spans="1:11" x14ac:dyDescent="0.3">
      <c r="A23" t="s">
        <v>853</v>
      </c>
      <c r="B23" t="s">
        <v>65</v>
      </c>
      <c r="C23">
        <v>3</v>
      </c>
      <c r="D23">
        <v>48</v>
      </c>
      <c r="E23">
        <f t="shared" si="1"/>
        <v>51</v>
      </c>
      <c r="F23">
        <v>46644.18</v>
      </c>
      <c r="G23">
        <f t="shared" si="2"/>
        <v>17</v>
      </c>
      <c r="H23">
        <f t="shared" si="0"/>
        <v>15.54806</v>
      </c>
      <c r="I23" t="s">
        <v>854</v>
      </c>
      <c r="J23" t="s">
        <v>190</v>
      </c>
      <c r="K23" t="s">
        <v>851</v>
      </c>
    </row>
    <row r="24" spans="1:11" x14ac:dyDescent="0.3">
      <c r="A24" t="s">
        <v>855</v>
      </c>
      <c r="B24" t="s">
        <v>83</v>
      </c>
      <c r="C24">
        <v>1.8</v>
      </c>
      <c r="D24">
        <v>22.042999999999999</v>
      </c>
      <c r="E24">
        <f t="shared" si="1"/>
        <v>23.843</v>
      </c>
      <c r="F24">
        <v>60831.9928</v>
      </c>
      <c r="G24">
        <f t="shared" si="2"/>
        <v>13.246111111111111</v>
      </c>
      <c r="H24">
        <f t="shared" si="0"/>
        <v>33.795551555555555</v>
      </c>
      <c r="I24" t="s">
        <v>856</v>
      </c>
      <c r="J24" t="s">
        <v>316</v>
      </c>
    </row>
    <row r="25" spans="1:11" x14ac:dyDescent="0.3">
      <c r="A25" t="s">
        <v>857</v>
      </c>
      <c r="B25" t="s">
        <v>65</v>
      </c>
      <c r="C25">
        <v>14.06</v>
      </c>
      <c r="D25">
        <v>289.16800000000001</v>
      </c>
      <c r="E25">
        <f t="shared" si="1"/>
        <v>303.22800000000001</v>
      </c>
      <c r="F25">
        <v>281000</v>
      </c>
      <c r="G25">
        <f t="shared" si="2"/>
        <v>21.566714082503555</v>
      </c>
      <c r="H25">
        <f t="shared" si="0"/>
        <v>19.985775248933145</v>
      </c>
      <c r="I25" t="s">
        <v>856</v>
      </c>
      <c r="J25" t="s">
        <v>316</v>
      </c>
    </row>
    <row r="26" spans="1:11" x14ac:dyDescent="0.3">
      <c r="A26" t="s">
        <v>858</v>
      </c>
      <c r="B26" t="s">
        <v>83</v>
      </c>
      <c r="C26">
        <v>17.902999999999999</v>
      </c>
      <c r="D26">
        <v>202</v>
      </c>
      <c r="E26">
        <f t="shared" si="1"/>
        <v>219.90299999999999</v>
      </c>
      <c r="F26">
        <v>558944.07709999999</v>
      </c>
      <c r="G26">
        <f t="shared" si="2"/>
        <v>12.28302519130872</v>
      </c>
      <c r="H26">
        <f t="shared" si="0"/>
        <v>31.22069357649556</v>
      </c>
      <c r="I26" t="s">
        <v>859</v>
      </c>
      <c r="J26" t="s">
        <v>316</v>
      </c>
    </row>
    <row r="27" spans="1:11" x14ac:dyDescent="0.3">
      <c r="A27" t="s">
        <v>860</v>
      </c>
      <c r="B27" t="s">
        <v>83</v>
      </c>
      <c r="C27">
        <v>3.2629000000000001</v>
      </c>
      <c r="D27">
        <v>27.292999999999999</v>
      </c>
      <c r="E27">
        <f t="shared" si="1"/>
        <v>30.555900000000001</v>
      </c>
      <c r="F27">
        <v>75477.097930000004</v>
      </c>
      <c r="G27">
        <f t="shared" si="2"/>
        <v>9.3646449477458695</v>
      </c>
      <c r="H27">
        <f t="shared" si="0"/>
        <v>23.13190656471237</v>
      </c>
      <c r="I27" t="s">
        <v>859</v>
      </c>
      <c r="J27" t="s">
        <v>316</v>
      </c>
    </row>
    <row r="28" spans="1:11" x14ac:dyDescent="0.3">
      <c r="G28" t="e">
        <f t="shared" si="2"/>
        <v>#DIV/0!</v>
      </c>
    </row>
  </sheetData>
  <autoFilter ref="A1:K1" xr:uid="{A7423488-8D94-4E0B-B806-321C965F3DF8}"/>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AD04E-F456-4811-9EAA-149E4E125F17}">
  <dimension ref="A1:E15"/>
  <sheetViews>
    <sheetView workbookViewId="0">
      <selection activeCell="E16" sqref="E16"/>
    </sheetView>
  </sheetViews>
  <sheetFormatPr defaultRowHeight="14" x14ac:dyDescent="0.3"/>
  <cols>
    <col min="1" max="1" width="13.6640625" customWidth="1"/>
    <col min="3" max="3" width="34.83203125" customWidth="1"/>
    <col min="5" max="5" width="102.83203125" customWidth="1"/>
  </cols>
  <sheetData>
    <row r="1" spans="1:5" x14ac:dyDescent="0.3">
      <c r="A1" t="s">
        <v>819</v>
      </c>
      <c r="B1" t="s">
        <v>878</v>
      </c>
      <c r="C1" t="s">
        <v>883</v>
      </c>
      <c r="D1" t="s">
        <v>880</v>
      </c>
      <c r="E1" t="s">
        <v>881</v>
      </c>
    </row>
    <row r="2" spans="1:5" x14ac:dyDescent="0.3">
      <c r="A2" t="s">
        <v>882</v>
      </c>
      <c r="B2">
        <v>25</v>
      </c>
      <c r="C2">
        <v>70</v>
      </c>
      <c r="D2">
        <v>2023</v>
      </c>
      <c r="E2" s="15" t="s">
        <v>884</v>
      </c>
    </row>
    <row r="3" spans="1:5" x14ac:dyDescent="0.3">
      <c r="A3" t="s">
        <v>829</v>
      </c>
      <c r="B3">
        <v>13.5</v>
      </c>
      <c r="C3">
        <v>80</v>
      </c>
      <c r="D3">
        <v>2023</v>
      </c>
    </row>
    <row r="4" spans="1:5" x14ac:dyDescent="0.3">
      <c r="A4" t="s">
        <v>885</v>
      </c>
      <c r="B4">
        <v>11.5</v>
      </c>
      <c r="C4">
        <v>37</v>
      </c>
      <c r="D4">
        <v>2005</v>
      </c>
      <c r="E4" s="15" t="s">
        <v>886</v>
      </c>
    </row>
    <row r="5" spans="1:5" x14ac:dyDescent="0.3">
      <c r="A5" t="s">
        <v>887</v>
      </c>
      <c r="B5">
        <v>22.8</v>
      </c>
      <c r="C5">
        <v>67</v>
      </c>
      <c r="D5">
        <v>2022</v>
      </c>
    </row>
    <row r="6" spans="1:5" x14ac:dyDescent="0.3">
      <c r="A6" t="s">
        <v>888</v>
      </c>
      <c r="B6">
        <v>63.8</v>
      </c>
      <c r="C6">
        <v>97</v>
      </c>
      <c r="D6">
        <v>2022</v>
      </c>
    </row>
    <row r="7" spans="1:5" x14ac:dyDescent="0.3">
      <c r="A7" t="s">
        <v>889</v>
      </c>
      <c r="B7">
        <v>27.2</v>
      </c>
      <c r="C7">
        <v>100</v>
      </c>
      <c r="D7">
        <v>2020</v>
      </c>
    </row>
    <row r="9" spans="1:5" x14ac:dyDescent="0.3">
      <c r="A9" t="s">
        <v>890</v>
      </c>
      <c r="C9">
        <v>80</v>
      </c>
    </row>
    <row r="10" spans="1:5" x14ac:dyDescent="0.3">
      <c r="A10" t="s">
        <v>896</v>
      </c>
      <c r="C10">
        <v>55</v>
      </c>
    </row>
    <row r="11" spans="1:5" x14ac:dyDescent="0.3">
      <c r="A11" t="s">
        <v>891</v>
      </c>
      <c r="C11">
        <v>12</v>
      </c>
    </row>
    <row r="12" spans="1:5" x14ac:dyDescent="0.3">
      <c r="A12" t="s">
        <v>892</v>
      </c>
    </row>
    <row r="13" spans="1:5" x14ac:dyDescent="0.3">
      <c r="A13" t="s">
        <v>893</v>
      </c>
    </row>
    <row r="14" spans="1:5" x14ac:dyDescent="0.3">
      <c r="A14" t="s">
        <v>894</v>
      </c>
    </row>
    <row r="15" spans="1:5" x14ac:dyDescent="0.3">
      <c r="A15" t="s">
        <v>895</v>
      </c>
    </row>
  </sheetData>
  <phoneticPr fontId="1" type="noConversion"/>
  <hyperlinks>
    <hyperlink ref="E2" r:id="rId1" xr:uid="{13242202-4FBC-4D31-8050-7F4D4CA605E4}"/>
    <hyperlink ref="E4" r:id="rId2" xr:uid="{A0A2ACFD-D804-419E-B107-FF3D7880B17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A353D-4A48-4685-8422-95D2EFBE450A}">
  <dimension ref="A1:D11"/>
  <sheetViews>
    <sheetView workbookViewId="0">
      <selection activeCell="C17" sqref="C17"/>
    </sheetView>
  </sheetViews>
  <sheetFormatPr defaultRowHeight="14" x14ac:dyDescent="0.3"/>
  <cols>
    <col min="2" max="2" width="23.75" customWidth="1"/>
  </cols>
  <sheetData>
    <row r="1" spans="1:4" x14ac:dyDescent="0.3">
      <c r="A1" t="s">
        <v>819</v>
      </c>
      <c r="B1" t="s">
        <v>879</v>
      </c>
      <c r="C1" t="s">
        <v>588</v>
      </c>
    </row>
    <row r="2" spans="1:4" x14ac:dyDescent="0.3">
      <c r="A2" t="s">
        <v>908</v>
      </c>
      <c r="B2">
        <v>37000</v>
      </c>
      <c r="C2" t="s">
        <v>190</v>
      </c>
      <c r="D2" s="15"/>
    </row>
    <row r="3" spans="1:4" x14ac:dyDescent="0.3">
      <c r="A3" t="s">
        <v>909</v>
      </c>
      <c r="C3" t="s">
        <v>190</v>
      </c>
    </row>
    <row r="4" spans="1:4" x14ac:dyDescent="0.3">
      <c r="A4" t="s">
        <v>910</v>
      </c>
      <c r="B4">
        <v>12000</v>
      </c>
      <c r="C4" t="s">
        <v>190</v>
      </c>
      <c r="D4" s="15"/>
    </row>
    <row r="5" spans="1:4" x14ac:dyDescent="0.3">
      <c r="A5" t="s">
        <v>840</v>
      </c>
      <c r="C5" t="s">
        <v>190</v>
      </c>
    </row>
    <row r="6" spans="1:4" x14ac:dyDescent="0.3">
      <c r="A6" t="s">
        <v>829</v>
      </c>
      <c r="B6">
        <v>45000</v>
      </c>
      <c r="C6" t="s">
        <v>190</v>
      </c>
    </row>
    <row r="7" spans="1:4" x14ac:dyDescent="0.3">
      <c r="A7" t="s">
        <v>832</v>
      </c>
      <c r="B7">
        <v>55000</v>
      </c>
      <c r="C7" t="s">
        <v>190</v>
      </c>
    </row>
    <row r="8" spans="1:4" x14ac:dyDescent="0.3">
      <c r="A8" t="s">
        <v>911</v>
      </c>
      <c r="B8">
        <v>20000</v>
      </c>
      <c r="C8" t="s">
        <v>190</v>
      </c>
    </row>
    <row r="9" spans="1:4" x14ac:dyDescent="0.3">
      <c r="A9" t="s">
        <v>912</v>
      </c>
      <c r="B9">
        <v>27000</v>
      </c>
      <c r="C9" t="s">
        <v>190</v>
      </c>
    </row>
    <row r="10" spans="1:4" x14ac:dyDescent="0.3">
      <c r="A10" t="s">
        <v>847</v>
      </c>
      <c r="C10" t="s">
        <v>190</v>
      </c>
    </row>
    <row r="11" spans="1:4" x14ac:dyDescent="0.3">
      <c r="A11" t="s">
        <v>913</v>
      </c>
      <c r="C11" t="s">
        <v>190</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07D19-09FE-4F54-9947-B958CE02EE44}">
  <dimension ref="A1:K47"/>
  <sheetViews>
    <sheetView workbookViewId="0">
      <selection activeCell="E54" sqref="E54"/>
    </sheetView>
  </sheetViews>
  <sheetFormatPr defaultRowHeight="14" x14ac:dyDescent="0.3"/>
  <sheetData>
    <row r="1" spans="1:11" x14ac:dyDescent="0.3">
      <c r="A1" t="s">
        <v>946</v>
      </c>
      <c r="B1" t="s">
        <v>947</v>
      </c>
      <c r="C1" t="s">
        <v>572</v>
      </c>
      <c r="D1" t="s">
        <v>948</v>
      </c>
      <c r="E1" t="s">
        <v>949</v>
      </c>
      <c r="F1" t="s">
        <v>950</v>
      </c>
      <c r="G1" t="s">
        <v>953</v>
      </c>
      <c r="H1" t="s">
        <v>954</v>
      </c>
      <c r="I1" t="s">
        <v>955</v>
      </c>
      <c r="J1" t="s">
        <v>949</v>
      </c>
      <c r="K1" t="s">
        <v>950</v>
      </c>
    </row>
    <row r="2" spans="1:11" x14ac:dyDescent="0.3">
      <c r="A2">
        <v>10100</v>
      </c>
      <c r="B2">
        <v>6.6</v>
      </c>
      <c r="C2">
        <v>9.5250000000000004</v>
      </c>
      <c r="E2">
        <f>C2/(A2/1000)/(A2/1000)/(A2/1000)/B2*1000</f>
        <v>1.4007380543955781</v>
      </c>
      <c r="G2" t="s">
        <v>951</v>
      </c>
    </row>
    <row r="3" spans="1:11" x14ac:dyDescent="0.3">
      <c r="A3">
        <v>3700</v>
      </c>
      <c r="B3">
        <v>6.2</v>
      </c>
      <c r="C3">
        <v>1.0900000000000001</v>
      </c>
      <c r="D3">
        <v>3000</v>
      </c>
      <c r="E3">
        <f>C3/(A3/1000)/(A3/1000)/(A3/1000)/B3*1000</f>
        <v>3.4708003793043494</v>
      </c>
      <c r="F3">
        <f>D3/(A3/1000)/(A3/1000)/(A3/1000)/B3*100</f>
        <v>955.2661594415639</v>
      </c>
      <c r="G3" t="s">
        <v>952</v>
      </c>
    </row>
    <row r="4" spans="1:11" x14ac:dyDescent="0.3">
      <c r="A4">
        <v>7500</v>
      </c>
      <c r="B4">
        <v>1.9</v>
      </c>
      <c r="C4">
        <v>0.34499999999999997</v>
      </c>
      <c r="D4">
        <v>900</v>
      </c>
      <c r="E4">
        <f t="shared" ref="E4:E8" si="0">C4/(A4/1000)/(A4/1000)/(A4/1000)/B4*1000</f>
        <v>0.43040935672514624</v>
      </c>
      <c r="F4">
        <f t="shared" ref="F4:F8" si="1">D4/(A4/1000)/(A4/1000)/(A4/1000)/B4*100</f>
        <v>112.28070175438596</v>
      </c>
      <c r="H4">
        <v>1</v>
      </c>
      <c r="I4">
        <v>1000</v>
      </c>
      <c r="J4">
        <f>H4/(A4/1000)/(A4/1000)/(A4/1000)/B4*1000</f>
        <v>1.2475633528265109</v>
      </c>
      <c r="K4">
        <f>I4/(A4/1000)/(A4/1000)/(A4/1000)/B4*100</f>
        <v>124.75633528265109</v>
      </c>
    </row>
    <row r="5" spans="1:11" x14ac:dyDescent="0.3">
      <c r="A5">
        <v>7500</v>
      </c>
      <c r="B5">
        <v>3.4</v>
      </c>
      <c r="C5">
        <v>1.095</v>
      </c>
      <c r="D5">
        <v>2400</v>
      </c>
      <c r="E5">
        <f t="shared" si="0"/>
        <v>0.76339869281045758</v>
      </c>
      <c r="F5">
        <f t="shared" si="1"/>
        <v>167.32026143790847</v>
      </c>
      <c r="H5">
        <v>1.8</v>
      </c>
      <c r="I5">
        <v>1800</v>
      </c>
      <c r="J5">
        <f t="shared" ref="J5:J8" si="2">H5/(A5/1000)/(A5/1000)/(A5/1000)/B5*1000</f>
        <v>1.2549019607843137</v>
      </c>
      <c r="K5">
        <f t="shared" ref="K5:K8" si="3">I5/(A5/1000)/(A5/1000)/(A5/1000)/B5*100</f>
        <v>125.49019607843137</v>
      </c>
    </row>
    <row r="6" spans="1:11" x14ac:dyDescent="0.3">
      <c r="A6">
        <v>7500</v>
      </c>
      <c r="B6">
        <v>5</v>
      </c>
      <c r="C6">
        <v>1.845</v>
      </c>
      <c r="D6">
        <v>3900</v>
      </c>
      <c r="E6">
        <f t="shared" si="0"/>
        <v>0.87466666666666681</v>
      </c>
      <c r="F6">
        <f t="shared" si="1"/>
        <v>184.88888888888889</v>
      </c>
      <c r="H6">
        <v>2.65</v>
      </c>
      <c r="I6">
        <v>2650</v>
      </c>
      <c r="J6">
        <f t="shared" si="2"/>
        <v>1.2562962962962965</v>
      </c>
      <c r="K6">
        <f t="shared" si="3"/>
        <v>125.62962962962962</v>
      </c>
    </row>
    <row r="7" spans="1:11" x14ac:dyDescent="0.3">
      <c r="A7">
        <v>7500</v>
      </c>
      <c r="B7">
        <v>6.5</v>
      </c>
      <c r="C7">
        <v>3.3450000000000002</v>
      </c>
      <c r="D7">
        <v>5400</v>
      </c>
      <c r="E7">
        <f t="shared" si="0"/>
        <v>1.21982905982906</v>
      </c>
      <c r="F7">
        <f t="shared" si="1"/>
        <v>196.92307692307693</v>
      </c>
      <c r="H7">
        <v>3.5</v>
      </c>
      <c r="I7">
        <v>3500</v>
      </c>
      <c r="J7">
        <f t="shared" si="2"/>
        <v>1.2763532763532766</v>
      </c>
      <c r="K7">
        <f t="shared" si="3"/>
        <v>127.63532763532763</v>
      </c>
    </row>
    <row r="8" spans="1:11" x14ac:dyDescent="0.3">
      <c r="A8">
        <v>7500</v>
      </c>
      <c r="B8">
        <v>8.1</v>
      </c>
      <c r="C8">
        <v>4.8449999999999998</v>
      </c>
      <c r="D8">
        <v>6900</v>
      </c>
      <c r="E8">
        <f t="shared" si="0"/>
        <v>1.4178326474622771</v>
      </c>
      <c r="F8">
        <f t="shared" si="1"/>
        <v>201.92043895747602</v>
      </c>
      <c r="H8">
        <v>4.5</v>
      </c>
      <c r="I8">
        <v>4500</v>
      </c>
      <c r="J8">
        <f t="shared" si="2"/>
        <v>1.3168724279835391</v>
      </c>
      <c r="K8">
        <f t="shared" si="3"/>
        <v>131.68724279835391</v>
      </c>
    </row>
    <row r="9" spans="1:11" x14ac:dyDescent="0.3">
      <c r="A9">
        <v>5400</v>
      </c>
      <c r="B9">
        <v>1.875</v>
      </c>
      <c r="H9">
        <v>0.75</v>
      </c>
      <c r="I9">
        <v>750</v>
      </c>
      <c r="J9">
        <f t="shared" ref="J9:J47" si="4">H9/(A9/1000)/(A9/1000)/(A9/1000)/B9*1000</f>
        <v>2.5402631712645425</v>
      </c>
      <c r="K9">
        <f t="shared" ref="K9:K47" si="5">I9/(A9/1000)/(A9/1000)/(A9/1000)/B9*100</f>
        <v>254.02631712645424</v>
      </c>
    </row>
    <row r="10" spans="1:11" x14ac:dyDescent="0.3">
      <c r="A10">
        <v>5400</v>
      </c>
      <c r="B10">
        <v>2.5</v>
      </c>
      <c r="H10">
        <v>1</v>
      </c>
      <c r="I10">
        <v>1000</v>
      </c>
      <c r="J10">
        <f t="shared" si="4"/>
        <v>2.5402631712645425</v>
      </c>
      <c r="K10">
        <f t="shared" si="5"/>
        <v>254.02631712645424</v>
      </c>
    </row>
    <row r="11" spans="1:11" x14ac:dyDescent="0.3">
      <c r="A11">
        <v>5400</v>
      </c>
      <c r="B11">
        <v>3.75</v>
      </c>
      <c r="H11">
        <v>1.5</v>
      </c>
      <c r="I11">
        <v>1500</v>
      </c>
      <c r="J11">
        <f t="shared" si="4"/>
        <v>2.5402631712645425</v>
      </c>
      <c r="K11">
        <f t="shared" si="5"/>
        <v>254.02631712645424</v>
      </c>
    </row>
    <row r="12" spans="1:11" x14ac:dyDescent="0.3">
      <c r="A12">
        <v>5400</v>
      </c>
      <c r="B12">
        <v>5</v>
      </c>
      <c r="H12">
        <v>2</v>
      </c>
      <c r="I12">
        <v>2000</v>
      </c>
      <c r="J12">
        <f t="shared" si="4"/>
        <v>2.5402631712645425</v>
      </c>
      <c r="K12">
        <f t="shared" si="5"/>
        <v>254.02631712645424</v>
      </c>
    </row>
    <row r="13" spans="1:11" x14ac:dyDescent="0.3">
      <c r="A13">
        <v>5000</v>
      </c>
      <c r="B13">
        <v>1.25</v>
      </c>
      <c r="C13">
        <v>1.0669999999999999</v>
      </c>
      <c r="D13">
        <v>2392</v>
      </c>
      <c r="E13">
        <f>C13/(A13/1000)/(A13/1000)/(A13/1000)/B13*1000</f>
        <v>6.8287999999999984</v>
      </c>
      <c r="F13">
        <f>D13/(A13/1000)/(A13/1000)/(A13/1000)/B13*100</f>
        <v>1530.8799999999999</v>
      </c>
      <c r="H13">
        <v>0.4</v>
      </c>
      <c r="I13">
        <v>500</v>
      </c>
      <c r="J13">
        <f t="shared" si="4"/>
        <v>2.56</v>
      </c>
      <c r="K13">
        <f t="shared" si="5"/>
        <v>320</v>
      </c>
    </row>
    <row r="14" spans="1:11" x14ac:dyDescent="0.3">
      <c r="A14">
        <v>5000</v>
      </c>
      <c r="B14">
        <v>1.875</v>
      </c>
      <c r="C14">
        <v>1.6</v>
      </c>
      <c r="D14">
        <v>3308</v>
      </c>
      <c r="E14">
        <f>C14/(A14/1000)/(A14/1000)/(A14/1000)/B14*1000</f>
        <v>6.8266666666666662</v>
      </c>
      <c r="F14">
        <f>D14/(A14/1000)/(A14/1000)/(A14/1000)/B14*100</f>
        <v>1411.4133333333334</v>
      </c>
      <c r="H14">
        <v>0.6</v>
      </c>
      <c r="I14">
        <v>750</v>
      </c>
      <c r="J14">
        <f t="shared" si="4"/>
        <v>2.56</v>
      </c>
      <c r="K14">
        <f t="shared" si="5"/>
        <v>320</v>
      </c>
    </row>
    <row r="15" spans="1:11" x14ac:dyDescent="0.3">
      <c r="A15">
        <v>5000</v>
      </c>
      <c r="B15">
        <v>2.5</v>
      </c>
      <c r="C15">
        <v>2.133</v>
      </c>
      <c r="D15">
        <v>4164</v>
      </c>
      <c r="E15">
        <f>C15/(A15/1000)/(A15/1000)/(A15/1000)/B15*1000</f>
        <v>6.8255999999999997</v>
      </c>
      <c r="F15">
        <f>D15/(A15/1000)/(A15/1000)/(A15/1000)/B15*100</f>
        <v>1332.48</v>
      </c>
      <c r="H15">
        <v>0.8</v>
      </c>
      <c r="I15">
        <v>1000</v>
      </c>
      <c r="J15">
        <f t="shared" si="4"/>
        <v>2.56</v>
      </c>
      <c r="K15">
        <f t="shared" si="5"/>
        <v>320</v>
      </c>
    </row>
    <row r="16" spans="1:11" x14ac:dyDescent="0.3">
      <c r="A16">
        <v>5000</v>
      </c>
      <c r="B16">
        <v>3.75</v>
      </c>
      <c r="C16">
        <v>3.2</v>
      </c>
      <c r="D16">
        <v>5760</v>
      </c>
      <c r="E16">
        <f>C16/(A16/1000)/(A16/1000)/(A16/1000)/B16*1000</f>
        <v>6.8266666666666662</v>
      </c>
      <c r="F16">
        <f>D16/(A16/1000)/(A16/1000)/(A16/1000)/B16*100</f>
        <v>1228.8</v>
      </c>
      <c r="H16">
        <v>1.2</v>
      </c>
      <c r="I16">
        <v>1500</v>
      </c>
      <c r="J16">
        <f t="shared" si="4"/>
        <v>2.56</v>
      </c>
      <c r="K16">
        <f t="shared" si="5"/>
        <v>320</v>
      </c>
    </row>
    <row r="17" spans="1:11" x14ac:dyDescent="0.3">
      <c r="A17">
        <v>5000</v>
      </c>
      <c r="B17">
        <v>5</v>
      </c>
      <c r="C17">
        <v>4.2670000000000003</v>
      </c>
      <c r="D17">
        <v>7251</v>
      </c>
      <c r="E17">
        <f>C17/(A17/1000)/(A17/1000)/(A17/1000)/B17*1000</f>
        <v>6.8272000000000004</v>
      </c>
      <c r="F17">
        <f>D17/(A17/1000)/(A17/1000)/(A17/1000)/B17*100</f>
        <v>1160.1600000000001</v>
      </c>
      <c r="H17">
        <v>1.6</v>
      </c>
      <c r="I17">
        <v>2000</v>
      </c>
      <c r="J17">
        <f t="shared" si="4"/>
        <v>2.56</v>
      </c>
      <c r="K17">
        <f t="shared" si="5"/>
        <v>320</v>
      </c>
    </row>
    <row r="18" spans="1:11" x14ac:dyDescent="0.3">
      <c r="A18">
        <v>4000</v>
      </c>
      <c r="B18">
        <v>1.25</v>
      </c>
      <c r="H18">
        <v>0.32</v>
      </c>
      <c r="I18">
        <v>300</v>
      </c>
      <c r="J18">
        <f t="shared" si="4"/>
        <v>4</v>
      </c>
      <c r="K18">
        <f t="shared" si="5"/>
        <v>375</v>
      </c>
    </row>
    <row r="19" spans="1:11" x14ac:dyDescent="0.3">
      <c r="A19">
        <v>4000</v>
      </c>
      <c r="B19">
        <v>1.875</v>
      </c>
      <c r="H19">
        <v>0.48</v>
      </c>
      <c r="I19">
        <v>450</v>
      </c>
      <c r="J19">
        <f t="shared" si="4"/>
        <v>4</v>
      </c>
      <c r="K19">
        <f t="shared" si="5"/>
        <v>375</v>
      </c>
    </row>
    <row r="20" spans="1:11" x14ac:dyDescent="0.3">
      <c r="A20">
        <v>4000</v>
      </c>
      <c r="B20">
        <v>2.5</v>
      </c>
      <c r="H20">
        <v>0.64</v>
      </c>
      <c r="I20">
        <v>600</v>
      </c>
      <c r="J20">
        <f t="shared" si="4"/>
        <v>4</v>
      </c>
      <c r="K20">
        <f t="shared" si="5"/>
        <v>375</v>
      </c>
    </row>
    <row r="21" spans="1:11" x14ac:dyDescent="0.3">
      <c r="A21">
        <v>4000</v>
      </c>
      <c r="B21">
        <v>3.75</v>
      </c>
      <c r="H21">
        <v>0.96</v>
      </c>
      <c r="I21">
        <v>900</v>
      </c>
      <c r="J21">
        <f t="shared" si="4"/>
        <v>4</v>
      </c>
      <c r="K21">
        <f t="shared" si="5"/>
        <v>375</v>
      </c>
    </row>
    <row r="22" spans="1:11" x14ac:dyDescent="0.3">
      <c r="A22">
        <v>4000</v>
      </c>
      <c r="B22">
        <v>5</v>
      </c>
      <c r="H22">
        <v>1.28</v>
      </c>
      <c r="I22">
        <v>1200</v>
      </c>
      <c r="J22">
        <f t="shared" si="4"/>
        <v>4</v>
      </c>
      <c r="K22">
        <f t="shared" si="5"/>
        <v>375</v>
      </c>
    </row>
    <row r="23" spans="1:11" x14ac:dyDescent="0.3">
      <c r="A23">
        <v>3750</v>
      </c>
      <c r="B23">
        <v>1.25</v>
      </c>
      <c r="C23">
        <v>0.6</v>
      </c>
      <c r="D23">
        <v>1509</v>
      </c>
      <c r="E23">
        <f>C23/(A23/1000)/(A23/1000)/(A23/1000)/B23*1000</f>
        <v>9.1022222222222222</v>
      </c>
      <c r="F23">
        <f>D23/(A23/1000)/(A23/1000)/(A23/1000)/B23*100</f>
        <v>2289.2088888888884</v>
      </c>
      <c r="H23">
        <v>0.3</v>
      </c>
      <c r="I23">
        <v>250</v>
      </c>
      <c r="J23">
        <f t="shared" si="4"/>
        <v>4.5511111111111111</v>
      </c>
      <c r="K23">
        <f t="shared" si="5"/>
        <v>379.2592592592593</v>
      </c>
    </row>
    <row r="24" spans="1:11" x14ac:dyDescent="0.3">
      <c r="A24">
        <v>3750</v>
      </c>
      <c r="B24">
        <v>1.875</v>
      </c>
      <c r="C24">
        <v>0.9</v>
      </c>
      <c r="D24">
        <v>2088</v>
      </c>
      <c r="E24">
        <f>C24/(A24/1000)/(A24/1000)/(A24/1000)/B24*1000</f>
        <v>9.102222222222224</v>
      </c>
      <c r="F24">
        <f>D24/(A24/1000)/(A24/1000)/(A24/1000)/B24*100</f>
        <v>2111.7155555555551</v>
      </c>
      <c r="H24">
        <v>0.45</v>
      </c>
      <c r="I24">
        <v>375</v>
      </c>
      <c r="J24">
        <f t="shared" si="4"/>
        <v>4.551111111111112</v>
      </c>
      <c r="K24">
        <f t="shared" si="5"/>
        <v>379.2592592592593</v>
      </c>
    </row>
    <row r="25" spans="1:11" x14ac:dyDescent="0.3">
      <c r="A25">
        <v>3750</v>
      </c>
      <c r="B25">
        <v>2.5</v>
      </c>
      <c r="C25">
        <v>1.2</v>
      </c>
      <c r="D25">
        <v>2628</v>
      </c>
      <c r="E25">
        <f>C25/(A25/1000)/(A25/1000)/(A25/1000)/B25*1000</f>
        <v>9.1022222222222222</v>
      </c>
      <c r="F25">
        <f>D25/(A25/1000)/(A25/1000)/(A25/1000)/B25*100</f>
        <v>1993.3866666666668</v>
      </c>
      <c r="H25">
        <v>0.6</v>
      </c>
      <c r="I25">
        <v>500</v>
      </c>
      <c r="J25">
        <f t="shared" si="4"/>
        <v>4.5511111111111111</v>
      </c>
      <c r="K25">
        <f t="shared" si="5"/>
        <v>379.2592592592593</v>
      </c>
    </row>
    <row r="26" spans="1:11" x14ac:dyDescent="0.3">
      <c r="A26">
        <v>3750</v>
      </c>
      <c r="B26">
        <v>3.75</v>
      </c>
      <c r="C26">
        <v>1.8</v>
      </c>
      <c r="D26">
        <v>3635</v>
      </c>
      <c r="E26">
        <f>C26/(A26/1000)/(A26/1000)/(A26/1000)/B26*1000</f>
        <v>9.102222222222224</v>
      </c>
      <c r="F26">
        <f>D26/(A26/1000)/(A26/1000)/(A26/1000)/B26*100</f>
        <v>1838.1432098765433</v>
      </c>
      <c r="H26">
        <v>0.9</v>
      </c>
      <c r="I26">
        <v>750</v>
      </c>
      <c r="J26">
        <f t="shared" si="4"/>
        <v>4.551111111111112</v>
      </c>
      <c r="K26">
        <f t="shared" si="5"/>
        <v>379.2592592592593</v>
      </c>
    </row>
    <row r="27" spans="1:11" x14ac:dyDescent="0.3">
      <c r="A27">
        <v>3750</v>
      </c>
      <c r="B27">
        <v>5</v>
      </c>
      <c r="C27">
        <v>2.4</v>
      </c>
      <c r="D27">
        <v>4576</v>
      </c>
      <c r="E27">
        <f>C27/(A27/1000)/(A27/1000)/(A27/1000)/B27*1000</f>
        <v>9.1022222222222222</v>
      </c>
      <c r="F27">
        <f>D27/(A27/1000)/(A27/1000)/(A27/1000)/B27*100</f>
        <v>1735.4903703703706</v>
      </c>
      <c r="H27">
        <v>1.2</v>
      </c>
      <c r="I27">
        <v>1000</v>
      </c>
      <c r="J27">
        <f t="shared" si="4"/>
        <v>4.5511111111111111</v>
      </c>
      <c r="K27">
        <f t="shared" si="5"/>
        <v>379.2592592592593</v>
      </c>
    </row>
    <row r="28" spans="1:11" x14ac:dyDescent="0.3">
      <c r="A28">
        <v>3350</v>
      </c>
      <c r="B28">
        <v>1.25</v>
      </c>
      <c r="H28">
        <v>0.25</v>
      </c>
      <c r="I28">
        <v>200</v>
      </c>
      <c r="J28">
        <f t="shared" si="4"/>
        <v>5.3198033002729721</v>
      </c>
      <c r="K28">
        <f t="shared" si="5"/>
        <v>425.58426402183784</v>
      </c>
    </row>
    <row r="29" spans="1:11" x14ac:dyDescent="0.3">
      <c r="A29">
        <v>3350</v>
      </c>
      <c r="B29">
        <v>1.875</v>
      </c>
      <c r="H29">
        <v>0.375</v>
      </c>
      <c r="I29">
        <v>300</v>
      </c>
      <c r="J29">
        <f t="shared" si="4"/>
        <v>5.3198033002729721</v>
      </c>
      <c r="K29">
        <f t="shared" si="5"/>
        <v>425.58426402183773</v>
      </c>
    </row>
    <row r="30" spans="1:11" x14ac:dyDescent="0.3">
      <c r="A30">
        <v>3350</v>
      </c>
      <c r="B30">
        <v>2.5</v>
      </c>
      <c r="H30">
        <v>0.5</v>
      </c>
      <c r="I30">
        <v>400</v>
      </c>
      <c r="J30">
        <f t="shared" si="4"/>
        <v>5.3198033002729721</v>
      </c>
      <c r="K30">
        <f t="shared" si="5"/>
        <v>425.58426402183784</v>
      </c>
    </row>
    <row r="31" spans="1:11" x14ac:dyDescent="0.3">
      <c r="A31">
        <v>3350</v>
      </c>
      <c r="B31">
        <v>3.75</v>
      </c>
      <c r="H31">
        <v>0.75</v>
      </c>
      <c r="I31">
        <v>600</v>
      </c>
      <c r="J31">
        <f t="shared" si="4"/>
        <v>5.3198033002729721</v>
      </c>
      <c r="K31">
        <f t="shared" si="5"/>
        <v>425.58426402183773</v>
      </c>
    </row>
    <row r="32" spans="1:11" x14ac:dyDescent="0.3">
      <c r="A32">
        <v>3350</v>
      </c>
      <c r="B32">
        <v>5</v>
      </c>
      <c r="H32">
        <v>1</v>
      </c>
      <c r="I32">
        <v>800</v>
      </c>
      <c r="J32">
        <f t="shared" si="4"/>
        <v>5.3198033002729721</v>
      </c>
      <c r="K32">
        <f t="shared" si="5"/>
        <v>425.58426402183784</v>
      </c>
    </row>
    <row r="33" spans="1:11" x14ac:dyDescent="0.3">
      <c r="A33">
        <v>2500</v>
      </c>
      <c r="B33">
        <v>0.625</v>
      </c>
      <c r="C33">
        <v>5.8000000000000003E-2</v>
      </c>
      <c r="D33">
        <v>453</v>
      </c>
      <c r="E33">
        <f t="shared" ref="E33:E43" si="6">C33/(A33/1000)/(A33/1000)/(A33/1000)/B33*1000</f>
        <v>5.9392000000000005</v>
      </c>
      <c r="F33">
        <f t="shared" ref="F33:F43" si="7">D33/(A33/1000)/(A33/1000)/(A33/1000)/B33*100</f>
        <v>4638.7199999999993</v>
      </c>
      <c r="H33">
        <v>0.06</v>
      </c>
      <c r="I33">
        <v>50</v>
      </c>
      <c r="J33">
        <f t="shared" si="4"/>
        <v>6.144000000000001</v>
      </c>
      <c r="K33">
        <f t="shared" si="5"/>
        <v>512</v>
      </c>
    </row>
    <row r="34" spans="1:11" x14ac:dyDescent="0.3">
      <c r="A34">
        <v>2500</v>
      </c>
      <c r="B34">
        <v>1.25</v>
      </c>
      <c r="C34">
        <v>0.27600000000000002</v>
      </c>
      <c r="D34">
        <v>789</v>
      </c>
      <c r="E34">
        <f t="shared" si="6"/>
        <v>14.131200000000002</v>
      </c>
      <c r="F34">
        <f t="shared" si="7"/>
        <v>4039.68</v>
      </c>
      <c r="H34">
        <v>0.12</v>
      </c>
      <c r="I34">
        <v>100</v>
      </c>
      <c r="J34">
        <f t="shared" si="4"/>
        <v>6.144000000000001</v>
      </c>
      <c r="K34">
        <f t="shared" si="5"/>
        <v>512</v>
      </c>
    </row>
    <row r="35" spans="1:11" x14ac:dyDescent="0.3">
      <c r="A35">
        <v>2500</v>
      </c>
      <c r="B35">
        <v>1.875</v>
      </c>
      <c r="C35">
        <v>0.4</v>
      </c>
      <c r="D35">
        <v>1091</v>
      </c>
      <c r="E35">
        <f t="shared" si="6"/>
        <v>13.653333333333332</v>
      </c>
      <c r="F35">
        <f t="shared" si="7"/>
        <v>3723.9466666666667</v>
      </c>
      <c r="H35">
        <v>0.18</v>
      </c>
      <c r="I35">
        <v>150</v>
      </c>
      <c r="J35">
        <f t="shared" si="4"/>
        <v>6.1439999999999992</v>
      </c>
      <c r="K35">
        <f t="shared" si="5"/>
        <v>512</v>
      </c>
    </row>
    <row r="36" spans="1:11" x14ac:dyDescent="0.3">
      <c r="A36">
        <v>2500</v>
      </c>
      <c r="B36">
        <v>2.5</v>
      </c>
      <c r="C36">
        <v>0.53300000000000003</v>
      </c>
      <c r="D36">
        <v>1374</v>
      </c>
      <c r="E36">
        <f t="shared" si="6"/>
        <v>13.644799999999998</v>
      </c>
      <c r="F36">
        <f t="shared" si="7"/>
        <v>3517.4400000000005</v>
      </c>
      <c r="H36">
        <v>0.24</v>
      </c>
      <c r="I36">
        <v>200</v>
      </c>
      <c r="J36">
        <f t="shared" si="4"/>
        <v>6.144000000000001</v>
      </c>
      <c r="K36">
        <f t="shared" si="5"/>
        <v>512</v>
      </c>
    </row>
    <row r="37" spans="1:11" x14ac:dyDescent="0.3">
      <c r="A37">
        <v>2500</v>
      </c>
      <c r="B37">
        <v>3.75</v>
      </c>
      <c r="C37">
        <v>0.8</v>
      </c>
      <c r="D37">
        <v>1900</v>
      </c>
      <c r="E37">
        <f t="shared" si="6"/>
        <v>13.653333333333332</v>
      </c>
      <c r="F37">
        <f t="shared" si="7"/>
        <v>3242.6666666666661</v>
      </c>
      <c r="H37">
        <v>0.36</v>
      </c>
      <c r="I37">
        <v>300</v>
      </c>
      <c r="J37">
        <f t="shared" si="4"/>
        <v>6.1439999999999992</v>
      </c>
      <c r="K37">
        <f t="shared" si="5"/>
        <v>512</v>
      </c>
    </row>
    <row r="38" spans="1:11" x14ac:dyDescent="0.3">
      <c r="A38">
        <v>1875</v>
      </c>
      <c r="B38">
        <v>0.625</v>
      </c>
      <c r="C38">
        <v>7.4999999999999997E-2</v>
      </c>
      <c r="D38">
        <v>286</v>
      </c>
      <c r="E38">
        <f t="shared" si="6"/>
        <v>18.204444444444444</v>
      </c>
      <c r="F38">
        <f t="shared" si="7"/>
        <v>6941.9614814814822</v>
      </c>
      <c r="H38">
        <v>3.5000000000000003E-2</v>
      </c>
      <c r="I38">
        <v>30</v>
      </c>
      <c r="J38">
        <f t="shared" si="4"/>
        <v>8.4954074074074075</v>
      </c>
      <c r="K38">
        <f t="shared" si="5"/>
        <v>728.17777777777781</v>
      </c>
    </row>
    <row r="39" spans="1:11" x14ac:dyDescent="0.3">
      <c r="A39">
        <v>1875</v>
      </c>
      <c r="B39">
        <v>1.25</v>
      </c>
      <c r="C39">
        <v>0.15</v>
      </c>
      <c r="D39">
        <v>498</v>
      </c>
      <c r="E39">
        <f t="shared" si="6"/>
        <v>18.204444444444444</v>
      </c>
      <c r="F39">
        <f t="shared" si="7"/>
        <v>6043.8755555555554</v>
      </c>
      <c r="H39">
        <v>7.0000000000000007E-2</v>
      </c>
      <c r="I39">
        <v>60</v>
      </c>
      <c r="J39">
        <f t="shared" si="4"/>
        <v>8.4954074074074075</v>
      </c>
      <c r="K39">
        <f t="shared" si="5"/>
        <v>728.17777777777781</v>
      </c>
    </row>
    <row r="40" spans="1:11" x14ac:dyDescent="0.3">
      <c r="A40">
        <v>1875</v>
      </c>
      <c r="B40">
        <v>1.875</v>
      </c>
      <c r="C40">
        <v>0.22500000000000001</v>
      </c>
      <c r="D40">
        <v>689</v>
      </c>
      <c r="E40">
        <f t="shared" si="6"/>
        <v>18.204444444444448</v>
      </c>
      <c r="F40">
        <f t="shared" si="7"/>
        <v>5574.605432098765</v>
      </c>
      <c r="H40">
        <v>0.105</v>
      </c>
      <c r="I40">
        <v>90</v>
      </c>
      <c r="J40">
        <f t="shared" si="4"/>
        <v>8.4954074074074057</v>
      </c>
      <c r="K40">
        <f t="shared" si="5"/>
        <v>728.17777777777781</v>
      </c>
    </row>
    <row r="41" spans="1:11" x14ac:dyDescent="0.3">
      <c r="A41">
        <v>1875</v>
      </c>
      <c r="B41">
        <v>2.5</v>
      </c>
      <c r="C41">
        <v>0.3</v>
      </c>
      <c r="D41">
        <v>867</v>
      </c>
      <c r="E41">
        <f t="shared" si="6"/>
        <v>18.204444444444444</v>
      </c>
      <c r="F41">
        <f t="shared" si="7"/>
        <v>5261.0844444444447</v>
      </c>
      <c r="H41">
        <v>0.14000000000000001</v>
      </c>
      <c r="I41">
        <v>120</v>
      </c>
      <c r="J41">
        <f t="shared" si="4"/>
        <v>8.4954074074074075</v>
      </c>
      <c r="K41">
        <f t="shared" si="5"/>
        <v>728.17777777777781</v>
      </c>
    </row>
    <row r="42" spans="1:11" x14ac:dyDescent="0.3">
      <c r="A42">
        <v>1875</v>
      </c>
      <c r="B42">
        <v>3.75</v>
      </c>
      <c r="C42">
        <v>0.45</v>
      </c>
      <c r="D42">
        <v>1199</v>
      </c>
      <c r="E42">
        <f t="shared" si="6"/>
        <v>18.204444444444448</v>
      </c>
      <c r="F42">
        <f t="shared" si="7"/>
        <v>4850.4730864197536</v>
      </c>
      <c r="H42">
        <v>0.21</v>
      </c>
      <c r="I42">
        <v>180</v>
      </c>
      <c r="J42">
        <f t="shared" si="4"/>
        <v>8.4954074074074057</v>
      </c>
      <c r="K42">
        <f t="shared" si="5"/>
        <v>728.17777777777781</v>
      </c>
    </row>
    <row r="43" spans="1:11" x14ac:dyDescent="0.3">
      <c r="A43">
        <v>1250</v>
      </c>
      <c r="B43">
        <v>0.625</v>
      </c>
      <c r="C43">
        <v>3.3000000000000002E-2</v>
      </c>
      <c r="D43">
        <v>149</v>
      </c>
      <c r="E43">
        <f t="shared" si="6"/>
        <v>27.0336</v>
      </c>
      <c r="F43">
        <f t="shared" si="7"/>
        <v>12206.08</v>
      </c>
      <c r="H43">
        <v>1.4999999999999999E-2</v>
      </c>
      <c r="I43">
        <v>12</v>
      </c>
      <c r="J43">
        <f t="shared" si="4"/>
        <v>12.288000000000002</v>
      </c>
      <c r="K43">
        <f t="shared" si="5"/>
        <v>983.04000000000008</v>
      </c>
    </row>
    <row r="44" spans="1:11" x14ac:dyDescent="0.3">
      <c r="A44">
        <v>1250</v>
      </c>
      <c r="B44">
        <v>1.25</v>
      </c>
      <c r="H44">
        <v>0.03</v>
      </c>
      <c r="I44">
        <v>24</v>
      </c>
      <c r="J44">
        <f t="shared" si="4"/>
        <v>12.288000000000002</v>
      </c>
      <c r="K44">
        <f t="shared" si="5"/>
        <v>983.04000000000008</v>
      </c>
    </row>
    <row r="45" spans="1:11" x14ac:dyDescent="0.3">
      <c r="A45">
        <v>1250</v>
      </c>
      <c r="B45">
        <v>1.875</v>
      </c>
      <c r="H45">
        <v>4.4999999999999998E-2</v>
      </c>
      <c r="I45">
        <v>36</v>
      </c>
      <c r="J45">
        <f t="shared" si="4"/>
        <v>12.287999999999998</v>
      </c>
      <c r="K45">
        <f t="shared" si="5"/>
        <v>983.04</v>
      </c>
    </row>
    <row r="46" spans="1:11" x14ac:dyDescent="0.3">
      <c r="A46">
        <v>1250</v>
      </c>
      <c r="B46">
        <v>2.5</v>
      </c>
      <c r="H46">
        <v>0.06</v>
      </c>
      <c r="I46">
        <v>48</v>
      </c>
      <c r="J46">
        <f t="shared" si="4"/>
        <v>12.288000000000002</v>
      </c>
      <c r="K46">
        <f t="shared" si="5"/>
        <v>983.04000000000008</v>
      </c>
    </row>
    <row r="47" spans="1:11" x14ac:dyDescent="0.3">
      <c r="A47">
        <v>1250</v>
      </c>
      <c r="B47">
        <v>3.75</v>
      </c>
      <c r="H47">
        <v>0.09</v>
      </c>
      <c r="I47">
        <v>72</v>
      </c>
      <c r="J47">
        <f t="shared" si="4"/>
        <v>12.287999999999998</v>
      </c>
      <c r="K47">
        <f t="shared" si="5"/>
        <v>983.04</v>
      </c>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F8CDA-60BD-45D8-8642-E7E0211CF79D}">
  <dimension ref="A1:V12"/>
  <sheetViews>
    <sheetView workbookViewId="0">
      <selection activeCell="A7" sqref="A7:XFD7"/>
    </sheetView>
  </sheetViews>
  <sheetFormatPr defaultRowHeight="14" x14ac:dyDescent="0.3"/>
  <cols>
    <col min="1" max="1" width="9.9140625" customWidth="1"/>
    <col min="20" max="20" width="12.75" customWidth="1"/>
    <col min="21" max="21" width="18.9140625" customWidth="1"/>
  </cols>
  <sheetData>
    <row r="1" spans="1:22" s="1" customFormat="1" x14ac:dyDescent="0.3">
      <c r="A1" s="1" t="s">
        <v>0</v>
      </c>
      <c r="B1" s="1" t="s">
        <v>1</v>
      </c>
      <c r="C1" s="1" t="s">
        <v>15</v>
      </c>
      <c r="D1" s="1" t="s">
        <v>1048</v>
      </c>
      <c r="E1" s="1" t="s">
        <v>422</v>
      </c>
      <c r="F1" s="1" t="s">
        <v>394</v>
      </c>
      <c r="G1" s="1" t="s">
        <v>13</v>
      </c>
      <c r="H1" s="1" t="s">
        <v>14</v>
      </c>
      <c r="I1" s="1" t="s">
        <v>2</v>
      </c>
      <c r="J1" s="1" t="s">
        <v>3</v>
      </c>
      <c r="K1" s="1" t="s">
        <v>19</v>
      </c>
      <c r="L1" s="1" t="s">
        <v>20</v>
      </c>
      <c r="M1" s="1" t="s">
        <v>67</v>
      </c>
      <c r="N1" s="1" t="s">
        <v>57</v>
      </c>
      <c r="O1" s="1" t="s">
        <v>121</v>
      </c>
      <c r="P1" s="1" t="s">
        <v>168</v>
      </c>
      <c r="Q1" s="1" t="s">
        <v>163</v>
      </c>
      <c r="R1" s="1" t="s">
        <v>4</v>
      </c>
      <c r="S1" s="1" t="s">
        <v>421</v>
      </c>
      <c r="T1" s="1" t="s">
        <v>423</v>
      </c>
      <c r="U1" s="1" t="s">
        <v>424</v>
      </c>
      <c r="V1" s="1" t="s">
        <v>806</v>
      </c>
    </row>
    <row r="2" spans="1:22" x14ac:dyDescent="0.3">
      <c r="A2" t="s">
        <v>399</v>
      </c>
      <c r="B2" t="s">
        <v>91</v>
      </c>
      <c r="C2" t="s">
        <v>16</v>
      </c>
      <c r="D2" t="s">
        <v>1051</v>
      </c>
      <c r="E2">
        <v>200</v>
      </c>
      <c r="F2">
        <v>333</v>
      </c>
      <c r="G2">
        <v>20</v>
      </c>
      <c r="H2">
        <v>20</v>
      </c>
      <c r="I2">
        <v>0.05</v>
      </c>
      <c r="J2">
        <f t="shared" ref="J2:J4" si="0">H2 / 9.80665 / I2</f>
        <v>40.788648519117125</v>
      </c>
      <c r="K2">
        <f t="shared" ref="K2:K4" si="1">G2 / H2</f>
        <v>1</v>
      </c>
      <c r="L2">
        <v>25</v>
      </c>
      <c r="N2">
        <v>50</v>
      </c>
      <c r="O2">
        <v>5000</v>
      </c>
      <c r="P2">
        <v>10</v>
      </c>
      <c r="Q2" t="s">
        <v>190</v>
      </c>
    </row>
    <row r="3" spans="1:22" x14ac:dyDescent="0.3">
      <c r="A3" t="s">
        <v>395</v>
      </c>
      <c r="B3" t="s">
        <v>91</v>
      </c>
      <c r="C3" t="s">
        <v>16</v>
      </c>
      <c r="D3" t="s">
        <v>1049</v>
      </c>
      <c r="E3">
        <v>286</v>
      </c>
      <c r="F3">
        <v>324</v>
      </c>
      <c r="G3">
        <v>597.6</v>
      </c>
      <c r="H3">
        <v>784.35</v>
      </c>
      <c r="I3">
        <v>0.8</v>
      </c>
      <c r="J3">
        <f t="shared" si="0"/>
        <v>99.97680145615476</v>
      </c>
      <c r="K3">
        <f t="shared" si="1"/>
        <v>0.76190476190476186</v>
      </c>
      <c r="L3">
        <v>8</v>
      </c>
      <c r="M3">
        <v>1.5</v>
      </c>
      <c r="N3">
        <v>1500</v>
      </c>
      <c r="O3">
        <v>200000</v>
      </c>
      <c r="P3">
        <v>10</v>
      </c>
      <c r="Q3" t="s">
        <v>179</v>
      </c>
      <c r="S3" t="s">
        <v>979</v>
      </c>
      <c r="U3" t="s">
        <v>924</v>
      </c>
    </row>
    <row r="4" spans="1:22" x14ac:dyDescent="0.3">
      <c r="A4" t="s">
        <v>397</v>
      </c>
      <c r="B4" t="s">
        <v>91</v>
      </c>
      <c r="C4" t="s">
        <v>16</v>
      </c>
      <c r="D4" t="s">
        <v>1054</v>
      </c>
      <c r="E4">
        <v>280</v>
      </c>
      <c r="F4">
        <v>337</v>
      </c>
      <c r="G4">
        <v>621.20000000000005</v>
      </c>
      <c r="H4">
        <v>815.32500000000005</v>
      </c>
      <c r="I4">
        <v>0.88</v>
      </c>
      <c r="J4">
        <f t="shared" si="0"/>
        <v>94.477286516616985</v>
      </c>
      <c r="K4">
        <f t="shared" si="1"/>
        <v>0.76190476190476197</v>
      </c>
      <c r="L4">
        <v>8</v>
      </c>
      <c r="M4">
        <v>1.5</v>
      </c>
      <c r="N4">
        <v>1700</v>
      </c>
      <c r="O4">
        <v>200000</v>
      </c>
      <c r="P4">
        <v>20</v>
      </c>
      <c r="Q4" t="s">
        <v>179</v>
      </c>
      <c r="S4" t="s">
        <v>979</v>
      </c>
      <c r="U4" t="s">
        <v>924</v>
      </c>
    </row>
    <row r="5" spans="1:22" s="18" customFormat="1" x14ac:dyDescent="0.3">
      <c r="A5" s="18" t="s">
        <v>398</v>
      </c>
      <c r="B5" s="18" t="s">
        <v>91</v>
      </c>
      <c r="C5" s="18" t="s">
        <v>16</v>
      </c>
      <c r="D5" s="18" t="s">
        <v>1049</v>
      </c>
      <c r="E5" s="18">
        <v>289.60000000000002</v>
      </c>
      <c r="F5" s="18">
        <v>322.2</v>
      </c>
      <c r="G5" s="18">
        <v>363.15</v>
      </c>
      <c r="H5" s="18">
        <v>807</v>
      </c>
      <c r="I5" s="18">
        <v>0.7</v>
      </c>
      <c r="J5" s="18">
        <f>H5 / 9.80665 / I5</f>
        <v>117.55871198188403</v>
      </c>
      <c r="K5" s="18">
        <f>G5 / H5</f>
        <v>0.44999999999999996</v>
      </c>
      <c r="L5" s="18">
        <v>8</v>
      </c>
      <c r="M5" s="18">
        <v>1.5</v>
      </c>
      <c r="N5" s="18">
        <v>1600</v>
      </c>
      <c r="O5" s="18">
        <v>200000</v>
      </c>
      <c r="P5" s="18">
        <v>20</v>
      </c>
      <c r="Q5" s="18" t="s">
        <v>179</v>
      </c>
      <c r="S5" s="18" t="s">
        <v>979</v>
      </c>
      <c r="T5" s="18" t="s">
        <v>1058</v>
      </c>
      <c r="U5" s="18" t="s">
        <v>924</v>
      </c>
      <c r="V5" s="18" t="s">
        <v>1059</v>
      </c>
    </row>
    <row r="6" spans="1:22" s="18" customFormat="1" x14ac:dyDescent="0.3">
      <c r="A6" s="18" t="s">
        <v>398</v>
      </c>
      <c r="B6" s="18" t="s">
        <v>91</v>
      </c>
      <c r="C6" s="18" t="s">
        <v>16</v>
      </c>
      <c r="D6" s="18" t="s">
        <v>1049</v>
      </c>
      <c r="E6" s="18">
        <v>291</v>
      </c>
      <c r="F6" s="18">
        <v>324</v>
      </c>
      <c r="G6" s="18">
        <v>400.82</v>
      </c>
      <c r="H6" s="18">
        <v>890.72</v>
      </c>
      <c r="I6" s="18">
        <v>0.7</v>
      </c>
      <c r="J6" s="18">
        <f t="shared" ref="J6:J12" si="2">H6 / 9.80665 / I6</f>
        <v>129.75451788910007</v>
      </c>
      <c r="K6" s="18">
        <f t="shared" ref="K6:K12" si="3">G6 / H6</f>
        <v>0.44999550925094306</v>
      </c>
      <c r="L6" s="18">
        <v>8</v>
      </c>
      <c r="M6" s="18">
        <v>1.5</v>
      </c>
      <c r="N6" s="18">
        <v>1600</v>
      </c>
      <c r="O6" s="18">
        <v>200000</v>
      </c>
      <c r="P6" s="18">
        <v>20</v>
      </c>
      <c r="Q6" s="18" t="s">
        <v>179</v>
      </c>
      <c r="S6" s="18" t="s">
        <v>979</v>
      </c>
      <c r="T6" s="18" t="s">
        <v>1055</v>
      </c>
      <c r="U6" s="18" t="s">
        <v>924</v>
      </c>
      <c r="V6" s="18" t="s">
        <v>1060</v>
      </c>
    </row>
    <row r="7" spans="1:22" s="18" customFormat="1" x14ac:dyDescent="0.3">
      <c r="A7" s="18" t="s">
        <v>398</v>
      </c>
      <c r="B7" s="18" t="s">
        <v>91</v>
      </c>
      <c r="C7" s="18" t="s">
        <v>16</v>
      </c>
      <c r="D7" s="18" t="s">
        <v>1049</v>
      </c>
      <c r="E7" s="18">
        <v>291</v>
      </c>
      <c r="F7" s="18">
        <v>324</v>
      </c>
      <c r="G7" s="18">
        <v>400.82</v>
      </c>
      <c r="H7" s="18">
        <v>988.7</v>
      </c>
      <c r="I7" s="18">
        <v>0.7</v>
      </c>
      <c r="J7" s="18">
        <f t="shared" si="2"/>
        <v>144.02763139589683</v>
      </c>
      <c r="K7" s="18">
        <f t="shared" si="3"/>
        <v>0.40540103165773234</v>
      </c>
      <c r="L7" s="18">
        <v>8</v>
      </c>
      <c r="M7" s="18">
        <v>1.5</v>
      </c>
      <c r="N7" s="18">
        <v>1600</v>
      </c>
      <c r="O7" s="18">
        <v>200000</v>
      </c>
      <c r="P7" s="18">
        <v>20</v>
      </c>
      <c r="Q7" s="18" t="s">
        <v>179</v>
      </c>
      <c r="S7" s="18" t="s">
        <v>979</v>
      </c>
      <c r="T7" s="18" t="s">
        <v>1056</v>
      </c>
      <c r="U7" s="18" t="s">
        <v>924</v>
      </c>
      <c r="V7" s="18" t="s">
        <v>1061</v>
      </c>
    </row>
    <row r="8" spans="1:22" x14ac:dyDescent="0.3">
      <c r="A8" t="s">
        <v>556</v>
      </c>
      <c r="B8" t="s">
        <v>91</v>
      </c>
      <c r="C8" t="s">
        <v>16</v>
      </c>
      <c r="D8" t="s">
        <v>1049</v>
      </c>
      <c r="E8">
        <v>295</v>
      </c>
      <c r="F8">
        <v>335</v>
      </c>
      <c r="G8">
        <v>400</v>
      </c>
      <c r="H8">
        <v>1136</v>
      </c>
      <c r="I8">
        <v>0.64</v>
      </c>
      <c r="J8">
        <f t="shared" si="2"/>
        <v>180.99962780358226</v>
      </c>
      <c r="K8">
        <f t="shared" si="3"/>
        <v>0.352112676056338</v>
      </c>
      <c r="L8">
        <v>8</v>
      </c>
      <c r="M8">
        <v>1.35</v>
      </c>
      <c r="N8">
        <v>2200</v>
      </c>
      <c r="O8">
        <v>300000</v>
      </c>
      <c r="P8">
        <v>50</v>
      </c>
      <c r="Q8" t="s">
        <v>179</v>
      </c>
      <c r="S8" t="s">
        <v>980</v>
      </c>
      <c r="T8" t="s">
        <v>556</v>
      </c>
      <c r="U8" t="s">
        <v>924</v>
      </c>
    </row>
    <row r="9" spans="1:22" x14ac:dyDescent="0.3">
      <c r="A9" t="s">
        <v>401</v>
      </c>
      <c r="B9" t="s">
        <v>91</v>
      </c>
      <c r="C9" t="s">
        <v>16</v>
      </c>
      <c r="D9" t="s">
        <v>1049</v>
      </c>
      <c r="E9">
        <v>200</v>
      </c>
      <c r="F9">
        <v>357</v>
      </c>
      <c r="G9">
        <v>431.27600000000001</v>
      </c>
      <c r="H9">
        <v>948.80700000000002</v>
      </c>
      <c r="I9">
        <v>0.8</v>
      </c>
      <c r="J9">
        <f t="shared" si="2"/>
        <v>120.93923511086865</v>
      </c>
      <c r="K9">
        <f t="shared" si="3"/>
        <v>0.45454555035955679</v>
      </c>
      <c r="L9">
        <v>8</v>
      </c>
      <c r="N9">
        <v>1900</v>
      </c>
      <c r="O9">
        <v>20000</v>
      </c>
      <c r="P9">
        <v>50</v>
      </c>
      <c r="Q9" t="s">
        <v>179</v>
      </c>
      <c r="S9" t="s">
        <v>979</v>
      </c>
      <c r="T9" t="s">
        <v>1057</v>
      </c>
      <c r="U9" t="s">
        <v>924</v>
      </c>
    </row>
    <row r="10" spans="1:22" x14ac:dyDescent="0.3">
      <c r="A10" t="s">
        <v>401</v>
      </c>
      <c r="B10" t="s">
        <v>91</v>
      </c>
      <c r="C10" t="s">
        <v>16</v>
      </c>
      <c r="D10" t="s">
        <v>1049</v>
      </c>
      <c r="E10">
        <v>200</v>
      </c>
      <c r="F10">
        <v>357</v>
      </c>
      <c r="G10">
        <v>345.02080000000001</v>
      </c>
      <c r="H10">
        <v>1035.0624</v>
      </c>
      <c r="I10">
        <v>0.8</v>
      </c>
      <c r="J10">
        <f t="shared" si="2"/>
        <v>131.93373884048069</v>
      </c>
      <c r="K10">
        <f t="shared" si="3"/>
        <v>0.33333333333333331</v>
      </c>
      <c r="L10">
        <v>8</v>
      </c>
      <c r="N10">
        <v>1900</v>
      </c>
      <c r="O10">
        <v>20000</v>
      </c>
      <c r="P10">
        <v>50</v>
      </c>
      <c r="Q10" t="s">
        <v>179</v>
      </c>
      <c r="S10" t="s">
        <v>979</v>
      </c>
      <c r="T10" t="s">
        <v>877</v>
      </c>
      <c r="U10" t="s">
        <v>924</v>
      </c>
    </row>
    <row r="11" spans="1:22" x14ac:dyDescent="0.3">
      <c r="A11" t="s">
        <v>557</v>
      </c>
      <c r="B11" t="s">
        <v>91</v>
      </c>
      <c r="C11" t="s">
        <v>16</v>
      </c>
      <c r="D11" t="s">
        <v>1049</v>
      </c>
      <c r="E11">
        <v>200</v>
      </c>
      <c r="F11">
        <v>357</v>
      </c>
      <c r="G11">
        <v>345.02080000000001</v>
      </c>
      <c r="H11">
        <v>1035.0624</v>
      </c>
      <c r="I11">
        <v>0.8</v>
      </c>
      <c r="J11">
        <f t="shared" si="2"/>
        <v>131.93373884048069</v>
      </c>
      <c r="K11">
        <f t="shared" si="3"/>
        <v>0.33333333333333331</v>
      </c>
      <c r="L11">
        <v>8</v>
      </c>
      <c r="N11">
        <v>1900</v>
      </c>
      <c r="O11">
        <v>20000</v>
      </c>
      <c r="P11">
        <v>50</v>
      </c>
      <c r="Q11" t="s">
        <v>179</v>
      </c>
      <c r="S11" t="s">
        <v>979</v>
      </c>
      <c r="T11" t="s">
        <v>877</v>
      </c>
      <c r="U11" t="s">
        <v>924</v>
      </c>
    </row>
    <row r="12" spans="1:22" x14ac:dyDescent="0.3">
      <c r="A12" t="s">
        <v>400</v>
      </c>
      <c r="B12" t="s">
        <v>91</v>
      </c>
      <c r="C12" t="s">
        <v>16</v>
      </c>
      <c r="D12" t="s">
        <v>1051</v>
      </c>
      <c r="E12">
        <v>200</v>
      </c>
      <c r="F12">
        <v>355</v>
      </c>
      <c r="G12">
        <v>5</v>
      </c>
      <c r="H12">
        <v>20</v>
      </c>
      <c r="I12">
        <v>0.04</v>
      </c>
      <c r="J12">
        <f t="shared" si="2"/>
        <v>50.985810648896411</v>
      </c>
      <c r="K12">
        <f t="shared" si="3"/>
        <v>0.25</v>
      </c>
      <c r="L12">
        <v>25</v>
      </c>
      <c r="N12">
        <v>100</v>
      </c>
      <c r="O12">
        <v>5000</v>
      </c>
      <c r="P12">
        <v>20</v>
      </c>
      <c r="Q12" t="s">
        <v>179</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Engine Database</vt:lpstr>
      <vt:lpstr>Communication</vt:lpstr>
      <vt:lpstr>work area</vt:lpstr>
      <vt:lpstr>Fuel Chart</vt:lpstr>
      <vt:lpstr>Tank Chart</vt:lpstr>
      <vt:lpstr>Launch Cost</vt:lpstr>
      <vt:lpstr>KSP Vehicle Cost</vt:lpstr>
      <vt:lpstr>Tube</vt:lpstr>
      <vt:lpstr>TQ series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Armor Z</dc:creator>
  <cp:lastModifiedBy>Armor Z</cp:lastModifiedBy>
  <dcterms:created xsi:type="dcterms:W3CDTF">2023-05-14T14:24:57Z</dcterms:created>
  <dcterms:modified xsi:type="dcterms:W3CDTF">2026-04-23T03:55:08Z</dcterms:modified>
</cp:coreProperties>
</file>